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28728" windowHeight="13260"/>
  </bookViews>
  <sheets>
    <sheet name="Rekapitulace stavby" sheetId="1" r:id="rId1"/>
    <sheet name="1. - SO 01 Rekonstrukce zdí" sheetId="2" r:id="rId2"/>
    <sheet name="1.a - SO 01a Oprava dlažb..." sheetId="3" r:id="rId3"/>
    <sheet name="2. - SO 02 Štětové stěny" sheetId="4" r:id="rId4"/>
    <sheet name="VON - Vedlejší a ostatní ..." sheetId="5" r:id="rId5"/>
    <sheet name="Pokyny pro vyplnění" sheetId="6" r:id="rId6"/>
  </sheets>
  <definedNames>
    <definedName name="_xlnm._FilterDatabase" localSheetId="1" hidden="1">'1. - SO 01 Rekonstrukce zdí'!$C$89:$K$540</definedName>
    <definedName name="_xlnm._FilterDatabase" localSheetId="2" hidden="1">'1.a - SO 01a Oprava dlažb...'!$C$84:$K$147</definedName>
    <definedName name="_xlnm._FilterDatabase" localSheetId="3" hidden="1">'2. - SO 02 Štětové stěny'!$C$81:$K$201</definedName>
    <definedName name="_xlnm._FilterDatabase" localSheetId="4" hidden="1">'VON - Vedlejší a ostatní ...'!$C$83:$K$212</definedName>
    <definedName name="_xlnm.Print_Titles" localSheetId="1">'1. - SO 01 Rekonstrukce zdí'!$89:$89</definedName>
    <definedName name="_xlnm.Print_Titles" localSheetId="2">'1.a - SO 01a Oprava dlažb...'!$84:$84</definedName>
    <definedName name="_xlnm.Print_Titles" localSheetId="3">'2. - SO 02 Štětové stěny'!$81:$81</definedName>
    <definedName name="_xlnm.Print_Titles" localSheetId="0">'Rekapitulace stavby'!$52:$52</definedName>
    <definedName name="_xlnm.Print_Titles" localSheetId="4">'VON - Vedlejší a ostatní ...'!$83:$83</definedName>
    <definedName name="_xlnm.Print_Area" localSheetId="1">'1. - SO 01 Rekonstrukce zdí'!$C$4:$J$39,'1. - SO 01 Rekonstrukce zdí'!$C$45:$J$71,'1. - SO 01 Rekonstrukce zdí'!$C$77:$K$540</definedName>
    <definedName name="_xlnm.Print_Area" localSheetId="2">'1.a - SO 01a Oprava dlažb...'!$C$4:$J$39,'1.a - SO 01a Oprava dlažb...'!$C$45:$J$66,'1.a - SO 01a Oprava dlažb...'!$C$72:$K$147</definedName>
    <definedName name="_xlnm.Print_Area" localSheetId="3">'2. - SO 02 Štětové stěny'!$C$4:$J$39,'2. - SO 02 Štětové stěny'!$C$45:$J$63,'2. - SO 02 Štětové stěny'!$C$69:$K$201</definedName>
    <definedName name="_xlnm.Print_Area" localSheetId="5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stavby'!$C$42:$AQ$59</definedName>
    <definedName name="_xlnm.Print_Area" localSheetId="4">'VON - Vedlejší a ostatní ...'!$C$4:$J$39,'VON - Vedlejší a ostatní ...'!$C$45:$J$65,'VON - Vedlejší a ostatní ...'!$C$71:$K$212</definedName>
  </definedNames>
  <calcPr calcId="162913"/>
</workbook>
</file>

<file path=xl/calcChain.xml><?xml version="1.0" encoding="utf-8"?>
<calcChain xmlns="http://schemas.openxmlformats.org/spreadsheetml/2006/main">
  <c r="J37" i="5" l="1"/>
  <c r="J36" i="5"/>
  <c r="AY58" i="1"/>
  <c r="J35" i="5"/>
  <c r="AX58" i="1" s="1"/>
  <c r="BI211" i="5"/>
  <c r="BH211" i="5"/>
  <c r="BF211" i="5"/>
  <c r="BE211" i="5"/>
  <c r="T211" i="5"/>
  <c r="R211" i="5"/>
  <c r="P211" i="5"/>
  <c r="BI209" i="5"/>
  <c r="BH209" i="5"/>
  <c r="BF209" i="5"/>
  <c r="BE209" i="5"/>
  <c r="T209" i="5"/>
  <c r="R209" i="5"/>
  <c r="P209" i="5"/>
  <c r="BI205" i="5"/>
  <c r="BH205" i="5"/>
  <c r="BF205" i="5"/>
  <c r="BE205" i="5"/>
  <c r="T205" i="5"/>
  <c r="R205" i="5"/>
  <c r="P205" i="5"/>
  <c r="BI201" i="5"/>
  <c r="BH201" i="5"/>
  <c r="BF201" i="5"/>
  <c r="BE201" i="5"/>
  <c r="T201" i="5"/>
  <c r="R201" i="5"/>
  <c r="P201" i="5"/>
  <c r="BI199" i="5"/>
  <c r="BH199" i="5"/>
  <c r="BF199" i="5"/>
  <c r="BE199" i="5"/>
  <c r="T199" i="5"/>
  <c r="R199" i="5"/>
  <c r="P199" i="5"/>
  <c r="BI197" i="5"/>
  <c r="BH197" i="5"/>
  <c r="BF197" i="5"/>
  <c r="BE197" i="5"/>
  <c r="T197" i="5"/>
  <c r="R197" i="5"/>
  <c r="P197" i="5"/>
  <c r="BI191" i="5"/>
  <c r="BH191" i="5"/>
  <c r="BF191" i="5"/>
  <c r="BE191" i="5"/>
  <c r="T191" i="5"/>
  <c r="R191" i="5"/>
  <c r="P191" i="5"/>
  <c r="BI184" i="5"/>
  <c r="BH184" i="5"/>
  <c r="BF184" i="5"/>
  <c r="BE184" i="5"/>
  <c r="T184" i="5"/>
  <c r="R184" i="5"/>
  <c r="P184" i="5"/>
  <c r="BI174" i="5"/>
  <c r="BH174" i="5"/>
  <c r="BF174" i="5"/>
  <c r="BE174" i="5"/>
  <c r="T174" i="5"/>
  <c r="R174" i="5"/>
  <c r="P174" i="5"/>
  <c r="BI172" i="5"/>
  <c r="BH172" i="5"/>
  <c r="BF172" i="5"/>
  <c r="BE172" i="5"/>
  <c r="T172" i="5"/>
  <c r="R172" i="5"/>
  <c r="P172" i="5"/>
  <c r="BI168" i="5"/>
  <c r="BH168" i="5"/>
  <c r="BF168" i="5"/>
  <c r="BE168" i="5"/>
  <c r="T168" i="5"/>
  <c r="R168" i="5"/>
  <c r="P168" i="5"/>
  <c r="BI166" i="5"/>
  <c r="BH166" i="5"/>
  <c r="BF166" i="5"/>
  <c r="BE166" i="5"/>
  <c r="T166" i="5"/>
  <c r="R166" i="5"/>
  <c r="P166" i="5"/>
  <c r="BI164" i="5"/>
  <c r="BH164" i="5"/>
  <c r="BF164" i="5"/>
  <c r="BE164" i="5"/>
  <c r="T164" i="5"/>
  <c r="R164" i="5"/>
  <c r="P164" i="5"/>
  <c r="BI162" i="5"/>
  <c r="BH162" i="5"/>
  <c r="BF162" i="5"/>
  <c r="BE162" i="5"/>
  <c r="T162" i="5"/>
  <c r="R162" i="5"/>
  <c r="P162" i="5"/>
  <c r="BI160" i="5"/>
  <c r="BH160" i="5"/>
  <c r="BF160" i="5"/>
  <c r="BE160" i="5"/>
  <c r="T160" i="5"/>
  <c r="R160" i="5"/>
  <c r="P160" i="5"/>
  <c r="BI158" i="5"/>
  <c r="BH158" i="5"/>
  <c r="BF158" i="5"/>
  <c r="BE158" i="5"/>
  <c r="T158" i="5"/>
  <c r="R158" i="5"/>
  <c r="P158" i="5"/>
  <c r="BI155" i="5"/>
  <c r="BH155" i="5"/>
  <c r="BF155" i="5"/>
  <c r="BE155" i="5"/>
  <c r="T155" i="5"/>
  <c r="R155" i="5"/>
  <c r="P155" i="5"/>
  <c r="BI151" i="5"/>
  <c r="BH151" i="5"/>
  <c r="BF151" i="5"/>
  <c r="BE151" i="5"/>
  <c r="T151" i="5"/>
  <c r="R151" i="5"/>
  <c r="P151" i="5"/>
  <c r="BI146" i="5"/>
  <c r="BH146" i="5"/>
  <c r="BF146" i="5"/>
  <c r="BE146" i="5"/>
  <c r="T146" i="5"/>
  <c r="R146" i="5"/>
  <c r="P146" i="5"/>
  <c r="BI144" i="5"/>
  <c r="BH144" i="5"/>
  <c r="BF144" i="5"/>
  <c r="BE144" i="5"/>
  <c r="T144" i="5"/>
  <c r="R144" i="5"/>
  <c r="P144" i="5"/>
  <c r="BI142" i="5"/>
  <c r="BH142" i="5"/>
  <c r="BF142" i="5"/>
  <c r="BE142" i="5"/>
  <c r="T142" i="5"/>
  <c r="R142" i="5"/>
  <c r="P142" i="5"/>
  <c r="BI137" i="5"/>
  <c r="BH137" i="5"/>
  <c r="BF137" i="5"/>
  <c r="BE137" i="5"/>
  <c r="T137" i="5"/>
  <c r="R137" i="5"/>
  <c r="P137" i="5"/>
  <c r="BI132" i="5"/>
  <c r="BH132" i="5"/>
  <c r="BF132" i="5"/>
  <c r="BE132" i="5"/>
  <c r="T132" i="5"/>
  <c r="R132" i="5"/>
  <c r="P132" i="5"/>
  <c r="BI127" i="5"/>
  <c r="BH127" i="5"/>
  <c r="BF127" i="5"/>
  <c r="BE127" i="5"/>
  <c r="T127" i="5"/>
  <c r="R127" i="5"/>
  <c r="P127" i="5"/>
  <c r="BI120" i="5"/>
  <c r="BH120" i="5"/>
  <c r="BF120" i="5"/>
  <c r="BE120" i="5"/>
  <c r="T120" i="5"/>
  <c r="R120" i="5"/>
  <c r="P120" i="5"/>
  <c r="BI115" i="5"/>
  <c r="BH115" i="5"/>
  <c r="BF115" i="5"/>
  <c r="BE115" i="5"/>
  <c r="T115" i="5"/>
  <c r="R115" i="5"/>
  <c r="P115" i="5"/>
  <c r="BI111" i="5"/>
  <c r="BH111" i="5"/>
  <c r="BF111" i="5"/>
  <c r="BE111" i="5"/>
  <c r="T111" i="5"/>
  <c r="R111" i="5"/>
  <c r="P111" i="5"/>
  <c r="BI106" i="5"/>
  <c r="BH106" i="5"/>
  <c r="BF106" i="5"/>
  <c r="BE106" i="5"/>
  <c r="T106" i="5"/>
  <c r="R106" i="5"/>
  <c r="P106" i="5"/>
  <c r="BI102" i="5"/>
  <c r="BH102" i="5"/>
  <c r="BF102" i="5"/>
  <c r="BE102" i="5"/>
  <c r="T102" i="5"/>
  <c r="R102" i="5"/>
  <c r="P102" i="5"/>
  <c r="BI87" i="5"/>
  <c r="BH87" i="5"/>
  <c r="BF87" i="5"/>
  <c r="BE87" i="5"/>
  <c r="T87" i="5"/>
  <c r="R87" i="5"/>
  <c r="P87" i="5"/>
  <c r="J81" i="5"/>
  <c r="J80" i="5"/>
  <c r="F80" i="5"/>
  <c r="F78" i="5"/>
  <c r="E76" i="5"/>
  <c r="J55" i="5"/>
  <c r="J54" i="5"/>
  <c r="F54" i="5"/>
  <c r="F52" i="5"/>
  <c r="E50" i="5"/>
  <c r="J18" i="5"/>
  <c r="E18" i="5"/>
  <c r="F55" i="5"/>
  <c r="J17" i="5"/>
  <c r="J12" i="5"/>
  <c r="J52" i="5"/>
  <c r="E7" i="5"/>
  <c r="E48" i="5" s="1"/>
  <c r="J37" i="4"/>
  <c r="J36" i="4"/>
  <c r="AY57" i="1"/>
  <c r="J35" i="4"/>
  <c r="AX57" i="1" s="1"/>
  <c r="BI199" i="4"/>
  <c r="BH199" i="4"/>
  <c r="BF199" i="4"/>
  <c r="BE199" i="4"/>
  <c r="T199" i="4"/>
  <c r="T198" i="4" s="1"/>
  <c r="R199" i="4"/>
  <c r="R198" i="4" s="1"/>
  <c r="P199" i="4"/>
  <c r="P198" i="4"/>
  <c r="BI193" i="4"/>
  <c r="BH193" i="4"/>
  <c r="BF193" i="4"/>
  <c r="BE193" i="4"/>
  <c r="T193" i="4"/>
  <c r="R193" i="4"/>
  <c r="P193" i="4"/>
  <c r="BI185" i="4"/>
  <c r="BH185" i="4"/>
  <c r="BF185" i="4"/>
  <c r="BE185" i="4"/>
  <c r="T185" i="4"/>
  <c r="R185" i="4"/>
  <c r="P185" i="4"/>
  <c r="BI171" i="4"/>
  <c r="BH171" i="4"/>
  <c r="BF171" i="4"/>
  <c r="BE171" i="4"/>
  <c r="T171" i="4"/>
  <c r="R171" i="4"/>
  <c r="P171" i="4"/>
  <c r="BI165" i="4"/>
  <c r="BH165" i="4"/>
  <c r="BF165" i="4"/>
  <c r="BE165" i="4"/>
  <c r="T165" i="4"/>
  <c r="R165" i="4"/>
  <c r="P165" i="4"/>
  <c r="BI155" i="4"/>
  <c r="BH155" i="4"/>
  <c r="BF155" i="4"/>
  <c r="BE155" i="4"/>
  <c r="T155" i="4"/>
  <c r="R155" i="4"/>
  <c r="P155" i="4"/>
  <c r="BI145" i="4"/>
  <c r="BH145" i="4"/>
  <c r="BF145" i="4"/>
  <c r="BE145" i="4"/>
  <c r="T145" i="4"/>
  <c r="R145" i="4"/>
  <c r="P145" i="4"/>
  <c r="BI136" i="4"/>
  <c r="BH136" i="4"/>
  <c r="BF136" i="4"/>
  <c r="BE136" i="4"/>
  <c r="T136" i="4"/>
  <c r="R136" i="4"/>
  <c r="P136" i="4"/>
  <c r="BI123" i="4"/>
  <c r="BH123" i="4"/>
  <c r="BF123" i="4"/>
  <c r="BE123" i="4"/>
  <c r="T123" i="4"/>
  <c r="R123" i="4"/>
  <c r="P123" i="4"/>
  <c r="BI118" i="4"/>
  <c r="BH118" i="4"/>
  <c r="BF118" i="4"/>
  <c r="BE118" i="4"/>
  <c r="T118" i="4"/>
  <c r="R118" i="4"/>
  <c r="P118" i="4"/>
  <c r="BI113" i="4"/>
  <c r="BH113" i="4"/>
  <c r="BF113" i="4"/>
  <c r="BE113" i="4"/>
  <c r="T113" i="4"/>
  <c r="R113" i="4"/>
  <c r="P113" i="4"/>
  <c r="BI107" i="4"/>
  <c r="BH107" i="4"/>
  <c r="BF107" i="4"/>
  <c r="BE107" i="4"/>
  <c r="T107" i="4"/>
  <c r="R107" i="4"/>
  <c r="P107" i="4"/>
  <c r="BI102" i="4"/>
  <c r="BH102" i="4"/>
  <c r="BF102" i="4"/>
  <c r="BE102" i="4"/>
  <c r="T102" i="4"/>
  <c r="R102" i="4"/>
  <c r="P102" i="4"/>
  <c r="BI93" i="4"/>
  <c r="BH93" i="4"/>
  <c r="BF93" i="4"/>
  <c r="BE93" i="4"/>
  <c r="T93" i="4"/>
  <c r="R93" i="4"/>
  <c r="P93" i="4"/>
  <c r="BI90" i="4"/>
  <c r="BH90" i="4"/>
  <c r="BF90" i="4"/>
  <c r="BE90" i="4"/>
  <c r="T90" i="4"/>
  <c r="R90" i="4"/>
  <c r="P90" i="4"/>
  <c r="BI85" i="4"/>
  <c r="BH85" i="4"/>
  <c r="BF85" i="4"/>
  <c r="BE85" i="4"/>
  <c r="T85" i="4"/>
  <c r="R85" i="4"/>
  <c r="P85" i="4"/>
  <c r="J79" i="4"/>
  <c r="J78" i="4"/>
  <c r="F78" i="4"/>
  <c r="F76" i="4"/>
  <c r="E74" i="4"/>
  <c r="J55" i="4"/>
  <c r="J54" i="4"/>
  <c r="F54" i="4"/>
  <c r="F52" i="4"/>
  <c r="E50" i="4"/>
  <c r="J18" i="4"/>
  <c r="E18" i="4"/>
  <c r="F79" i="4"/>
  <c r="J17" i="4"/>
  <c r="J12" i="4"/>
  <c r="J76" i="4" s="1"/>
  <c r="E7" i="4"/>
  <c r="E72" i="4"/>
  <c r="J37" i="3"/>
  <c r="J36" i="3"/>
  <c r="AY56" i="1"/>
  <c r="J35" i="3"/>
  <c r="AX56" i="1"/>
  <c r="BI145" i="3"/>
  <c r="BH145" i="3"/>
  <c r="BF145" i="3"/>
  <c r="BE145" i="3"/>
  <c r="T145" i="3"/>
  <c r="T144" i="3"/>
  <c r="R145" i="3"/>
  <c r="R144" i="3"/>
  <c r="P145" i="3"/>
  <c r="P144" i="3"/>
  <c r="BI136" i="3"/>
  <c r="BH136" i="3"/>
  <c r="BF136" i="3"/>
  <c r="BE136" i="3"/>
  <c r="T136" i="3"/>
  <c r="T135" i="3"/>
  <c r="R136" i="3"/>
  <c r="R135" i="3"/>
  <c r="P136" i="3"/>
  <c r="P135" i="3"/>
  <c r="BI126" i="3"/>
  <c r="BH126" i="3"/>
  <c r="BF126" i="3"/>
  <c r="BE126" i="3"/>
  <c r="T126" i="3"/>
  <c r="T125" i="3"/>
  <c r="R126" i="3"/>
  <c r="R125" i="3"/>
  <c r="P126" i="3"/>
  <c r="P125" i="3"/>
  <c r="BI116" i="3"/>
  <c r="BH116" i="3"/>
  <c r="BF116" i="3"/>
  <c r="BE116" i="3"/>
  <c r="T116" i="3"/>
  <c r="R116" i="3"/>
  <c r="P116" i="3"/>
  <c r="BI107" i="3"/>
  <c r="BH107" i="3"/>
  <c r="BF107" i="3"/>
  <c r="BE107" i="3"/>
  <c r="T107" i="3"/>
  <c r="R107" i="3"/>
  <c r="P107" i="3"/>
  <c r="BI97" i="3"/>
  <c r="BH97" i="3"/>
  <c r="BF97" i="3"/>
  <c r="BE97" i="3"/>
  <c r="T97" i="3"/>
  <c r="R97" i="3"/>
  <c r="P97" i="3"/>
  <c r="BI88" i="3"/>
  <c r="BH88" i="3"/>
  <c r="BF88" i="3"/>
  <c r="BE88" i="3"/>
  <c r="T88" i="3"/>
  <c r="R88" i="3"/>
  <c r="P88" i="3"/>
  <c r="J82" i="3"/>
  <c r="J81" i="3"/>
  <c r="F81" i="3"/>
  <c r="F79" i="3"/>
  <c r="E77" i="3"/>
  <c r="J55" i="3"/>
  <c r="J54" i="3"/>
  <c r="F54" i="3"/>
  <c r="F52" i="3"/>
  <c r="E50" i="3"/>
  <c r="J18" i="3"/>
  <c r="E18" i="3"/>
  <c r="F82" i="3"/>
  <c r="J17" i="3"/>
  <c r="J12" i="3"/>
  <c r="J79" i="3"/>
  <c r="E7" i="3"/>
  <c r="E75" i="3"/>
  <c r="J37" i="2"/>
  <c r="J36" i="2"/>
  <c r="AY55" i="1"/>
  <c r="J35" i="2"/>
  <c r="AX55" i="1" s="1"/>
  <c r="BI538" i="2"/>
  <c r="BH538" i="2"/>
  <c r="BF538" i="2"/>
  <c r="BE538" i="2"/>
  <c r="T538" i="2"/>
  <c r="R538" i="2"/>
  <c r="P538" i="2"/>
  <c r="BI533" i="2"/>
  <c r="BH533" i="2"/>
  <c r="BF533" i="2"/>
  <c r="BE533" i="2"/>
  <c r="T533" i="2"/>
  <c r="R533" i="2"/>
  <c r="P533" i="2"/>
  <c r="BI528" i="2"/>
  <c r="BH528" i="2"/>
  <c r="BF528" i="2"/>
  <c r="BE528" i="2"/>
  <c r="T528" i="2"/>
  <c r="R528" i="2"/>
  <c r="P528" i="2"/>
  <c r="BI524" i="2"/>
  <c r="BH524" i="2"/>
  <c r="BF524" i="2"/>
  <c r="BE524" i="2"/>
  <c r="T524" i="2"/>
  <c r="R524" i="2"/>
  <c r="P524" i="2"/>
  <c r="BI520" i="2"/>
  <c r="BH520" i="2"/>
  <c r="BF520" i="2"/>
  <c r="BE520" i="2"/>
  <c r="T520" i="2"/>
  <c r="R520" i="2"/>
  <c r="P520" i="2"/>
  <c r="BI511" i="2"/>
  <c r="BH511" i="2"/>
  <c r="BF511" i="2"/>
  <c r="BE511" i="2"/>
  <c r="T511" i="2"/>
  <c r="R511" i="2"/>
  <c r="P511" i="2"/>
  <c r="BI506" i="2"/>
  <c r="BH506" i="2"/>
  <c r="BF506" i="2"/>
  <c r="BE506" i="2"/>
  <c r="T506" i="2"/>
  <c r="T505" i="2" s="1"/>
  <c r="R506" i="2"/>
  <c r="R505" i="2"/>
  <c r="P506" i="2"/>
  <c r="P505" i="2" s="1"/>
  <c r="BI479" i="2"/>
  <c r="BH479" i="2"/>
  <c r="BF479" i="2"/>
  <c r="BE479" i="2"/>
  <c r="T479" i="2"/>
  <c r="T478" i="2"/>
  <c r="R479" i="2"/>
  <c r="R478" i="2" s="1"/>
  <c r="P479" i="2"/>
  <c r="P478" i="2"/>
  <c r="BI473" i="2"/>
  <c r="BH473" i="2"/>
  <c r="BF473" i="2"/>
  <c r="BE473" i="2"/>
  <c r="T473" i="2"/>
  <c r="R473" i="2"/>
  <c r="P473" i="2"/>
  <c r="BI468" i="2"/>
  <c r="BH468" i="2"/>
  <c r="BF468" i="2"/>
  <c r="BE468" i="2"/>
  <c r="T468" i="2"/>
  <c r="R468" i="2"/>
  <c r="P468" i="2"/>
  <c r="BI458" i="2"/>
  <c r="BH458" i="2"/>
  <c r="BF458" i="2"/>
  <c r="BE458" i="2"/>
  <c r="T458" i="2"/>
  <c r="R458" i="2"/>
  <c r="P458" i="2"/>
  <c r="BI453" i="2"/>
  <c r="BH453" i="2"/>
  <c r="BF453" i="2"/>
  <c r="BE453" i="2"/>
  <c r="T453" i="2"/>
  <c r="R453" i="2"/>
  <c r="P453" i="2"/>
  <c r="BI445" i="2"/>
  <c r="BH445" i="2"/>
  <c r="BF445" i="2"/>
  <c r="BE445" i="2"/>
  <c r="T445" i="2"/>
  <c r="R445" i="2"/>
  <c r="P445" i="2"/>
  <c r="BI434" i="2"/>
  <c r="BH434" i="2"/>
  <c r="BF434" i="2"/>
  <c r="BE434" i="2"/>
  <c r="T434" i="2"/>
  <c r="R434" i="2"/>
  <c r="P434" i="2"/>
  <c r="BI429" i="2"/>
  <c r="BH429" i="2"/>
  <c r="BF429" i="2"/>
  <c r="BE429" i="2"/>
  <c r="T429" i="2"/>
  <c r="R429" i="2"/>
  <c r="P429" i="2"/>
  <c r="BI424" i="2"/>
  <c r="BH424" i="2"/>
  <c r="BF424" i="2"/>
  <c r="BE424" i="2"/>
  <c r="T424" i="2"/>
  <c r="R424" i="2"/>
  <c r="P424" i="2"/>
  <c r="BI419" i="2"/>
  <c r="BH419" i="2"/>
  <c r="BF419" i="2"/>
  <c r="BE419" i="2"/>
  <c r="T419" i="2"/>
  <c r="R419" i="2"/>
  <c r="P419" i="2"/>
  <c r="BI414" i="2"/>
  <c r="BH414" i="2"/>
  <c r="BF414" i="2"/>
  <c r="BE414" i="2"/>
  <c r="T414" i="2"/>
  <c r="R414" i="2"/>
  <c r="P414" i="2"/>
  <c r="BI410" i="2"/>
  <c r="BH410" i="2"/>
  <c r="BF410" i="2"/>
  <c r="BE410" i="2"/>
  <c r="T410" i="2"/>
  <c r="R410" i="2"/>
  <c r="P410" i="2"/>
  <c r="BI405" i="2"/>
  <c r="BH405" i="2"/>
  <c r="BF405" i="2"/>
  <c r="BE405" i="2"/>
  <c r="T405" i="2"/>
  <c r="R405" i="2"/>
  <c r="P405" i="2"/>
  <c r="BI401" i="2"/>
  <c r="BH401" i="2"/>
  <c r="BF401" i="2"/>
  <c r="BE401" i="2"/>
  <c r="T401" i="2"/>
  <c r="R401" i="2"/>
  <c r="P401" i="2"/>
  <c r="BI396" i="2"/>
  <c r="BH396" i="2"/>
  <c r="BF396" i="2"/>
  <c r="BE396" i="2"/>
  <c r="T396" i="2"/>
  <c r="R396" i="2"/>
  <c r="P396" i="2"/>
  <c r="BI391" i="2"/>
  <c r="BH391" i="2"/>
  <c r="BF391" i="2"/>
  <c r="BE391" i="2"/>
  <c r="T391" i="2"/>
  <c r="R391" i="2"/>
  <c r="P391" i="2"/>
  <c r="BI386" i="2"/>
  <c r="BH386" i="2"/>
  <c r="BF386" i="2"/>
  <c r="BE386" i="2"/>
  <c r="T386" i="2"/>
  <c r="R386" i="2"/>
  <c r="P386" i="2"/>
  <c r="BI380" i="2"/>
  <c r="BH380" i="2"/>
  <c r="BF380" i="2"/>
  <c r="BE380" i="2"/>
  <c r="T380" i="2"/>
  <c r="T379" i="2" s="1"/>
  <c r="R380" i="2"/>
  <c r="R379" i="2"/>
  <c r="P380" i="2"/>
  <c r="P379" i="2" s="1"/>
  <c r="BI370" i="2"/>
  <c r="BH370" i="2"/>
  <c r="BF370" i="2"/>
  <c r="BE370" i="2"/>
  <c r="T370" i="2"/>
  <c r="R370" i="2"/>
  <c r="P370" i="2"/>
  <c r="BI365" i="2"/>
  <c r="BH365" i="2"/>
  <c r="BF365" i="2"/>
  <c r="BE365" i="2"/>
  <c r="T365" i="2"/>
  <c r="R365" i="2"/>
  <c r="P365" i="2"/>
  <c r="BI360" i="2"/>
  <c r="BH360" i="2"/>
  <c r="BF360" i="2"/>
  <c r="BE360" i="2"/>
  <c r="T360" i="2"/>
  <c r="R360" i="2"/>
  <c r="P360" i="2"/>
  <c r="BI351" i="2"/>
  <c r="BH351" i="2"/>
  <c r="BF351" i="2"/>
  <c r="BE351" i="2"/>
  <c r="T351" i="2"/>
  <c r="R351" i="2"/>
  <c r="P351" i="2"/>
  <c r="BI341" i="2"/>
  <c r="BH341" i="2"/>
  <c r="BF341" i="2"/>
  <c r="BE341" i="2"/>
  <c r="T341" i="2"/>
  <c r="R341" i="2"/>
  <c r="P341" i="2"/>
  <c r="BI331" i="2"/>
  <c r="BH331" i="2"/>
  <c r="BF331" i="2"/>
  <c r="BE331" i="2"/>
  <c r="T331" i="2"/>
  <c r="R331" i="2"/>
  <c r="P331" i="2"/>
  <c r="BI321" i="2"/>
  <c r="BH321" i="2"/>
  <c r="BF321" i="2"/>
  <c r="BE321" i="2"/>
  <c r="T321" i="2"/>
  <c r="R321" i="2"/>
  <c r="P321" i="2"/>
  <c r="BI305" i="2"/>
  <c r="BH305" i="2"/>
  <c r="BF305" i="2"/>
  <c r="BE305" i="2"/>
  <c r="T305" i="2"/>
  <c r="R305" i="2"/>
  <c r="P305" i="2"/>
  <c r="BI300" i="2"/>
  <c r="BH300" i="2"/>
  <c r="BF300" i="2"/>
  <c r="BE300" i="2"/>
  <c r="T300" i="2"/>
  <c r="R300" i="2"/>
  <c r="P300" i="2"/>
  <c r="BI297" i="2"/>
  <c r="BH297" i="2"/>
  <c r="BF297" i="2"/>
  <c r="BE297" i="2"/>
  <c r="T297" i="2"/>
  <c r="R297" i="2"/>
  <c r="P297" i="2"/>
  <c r="BI282" i="2"/>
  <c r="BH282" i="2"/>
  <c r="BF282" i="2"/>
  <c r="BE282" i="2"/>
  <c r="T282" i="2"/>
  <c r="R282" i="2"/>
  <c r="P282" i="2"/>
  <c r="BI271" i="2"/>
  <c r="BH271" i="2"/>
  <c r="BF271" i="2"/>
  <c r="BE271" i="2"/>
  <c r="T271" i="2"/>
  <c r="R271" i="2"/>
  <c r="P271" i="2"/>
  <c r="BI265" i="2"/>
  <c r="BH265" i="2"/>
  <c r="BF265" i="2"/>
  <c r="BE265" i="2"/>
  <c r="T265" i="2"/>
  <c r="R265" i="2"/>
  <c r="P265" i="2"/>
  <c r="BI255" i="2"/>
  <c r="BH255" i="2"/>
  <c r="BF255" i="2"/>
  <c r="BE255" i="2"/>
  <c r="T255" i="2"/>
  <c r="R255" i="2"/>
  <c r="P255" i="2"/>
  <c r="BI251" i="2"/>
  <c r="BH251" i="2"/>
  <c r="BF251" i="2"/>
  <c r="BE251" i="2"/>
  <c r="T251" i="2"/>
  <c r="R251" i="2"/>
  <c r="P251" i="2"/>
  <c r="BI242" i="2"/>
  <c r="BH242" i="2"/>
  <c r="BF242" i="2"/>
  <c r="BE242" i="2"/>
  <c r="T242" i="2"/>
  <c r="R242" i="2"/>
  <c r="P242" i="2"/>
  <c r="BI237" i="2"/>
  <c r="BH237" i="2"/>
  <c r="BF237" i="2"/>
  <c r="BE237" i="2"/>
  <c r="T237" i="2"/>
  <c r="R237" i="2"/>
  <c r="P237" i="2"/>
  <c r="BI228" i="2"/>
  <c r="BH228" i="2"/>
  <c r="BF228" i="2"/>
  <c r="BE228" i="2"/>
  <c r="T228" i="2"/>
  <c r="R228" i="2"/>
  <c r="P228" i="2"/>
  <c r="BI221" i="2"/>
  <c r="BH221" i="2"/>
  <c r="BF221" i="2"/>
  <c r="BE221" i="2"/>
  <c r="T221" i="2"/>
  <c r="R221" i="2"/>
  <c r="P221" i="2"/>
  <c r="BI212" i="2"/>
  <c r="BH212" i="2"/>
  <c r="BF212" i="2"/>
  <c r="BE212" i="2"/>
  <c r="T212" i="2"/>
  <c r="R212" i="2"/>
  <c r="P212" i="2"/>
  <c r="BI204" i="2"/>
  <c r="BH204" i="2"/>
  <c r="BF204" i="2"/>
  <c r="BE204" i="2"/>
  <c r="T204" i="2"/>
  <c r="R204" i="2"/>
  <c r="P204" i="2"/>
  <c r="BI198" i="2"/>
  <c r="BH198" i="2"/>
  <c r="BF198" i="2"/>
  <c r="BE198" i="2"/>
  <c r="T198" i="2"/>
  <c r="R198" i="2"/>
  <c r="P198" i="2"/>
  <c r="BI185" i="2"/>
  <c r="BH185" i="2"/>
  <c r="BF185" i="2"/>
  <c r="BE185" i="2"/>
  <c r="T185" i="2"/>
  <c r="R185" i="2"/>
  <c r="P185" i="2"/>
  <c r="BI181" i="2"/>
  <c r="BH181" i="2"/>
  <c r="BF181" i="2"/>
  <c r="BE181" i="2"/>
  <c r="T181" i="2"/>
  <c r="R181" i="2"/>
  <c r="P181" i="2"/>
  <c r="BI177" i="2"/>
  <c r="BH177" i="2"/>
  <c r="BF177" i="2"/>
  <c r="BE177" i="2"/>
  <c r="T177" i="2"/>
  <c r="R177" i="2"/>
  <c r="P177" i="2"/>
  <c r="BI166" i="2"/>
  <c r="BH166" i="2"/>
  <c r="BF166" i="2"/>
  <c r="BE166" i="2"/>
  <c r="T166" i="2"/>
  <c r="R166" i="2"/>
  <c r="P166" i="2"/>
  <c r="BI161" i="2"/>
  <c r="BH161" i="2"/>
  <c r="BF161" i="2"/>
  <c r="BE161" i="2"/>
  <c r="T161" i="2"/>
  <c r="R161" i="2"/>
  <c r="P161" i="2"/>
  <c r="BI156" i="2"/>
  <c r="BH156" i="2"/>
  <c r="BF156" i="2"/>
  <c r="BE156" i="2"/>
  <c r="T156" i="2"/>
  <c r="R156" i="2"/>
  <c r="P156" i="2"/>
  <c r="BI147" i="2"/>
  <c r="BH147" i="2"/>
  <c r="BF147" i="2"/>
  <c r="BE147" i="2"/>
  <c r="T147" i="2"/>
  <c r="R147" i="2"/>
  <c r="P147" i="2"/>
  <c r="BI142" i="2"/>
  <c r="BH142" i="2"/>
  <c r="BF142" i="2"/>
  <c r="BE142" i="2"/>
  <c r="T142" i="2"/>
  <c r="R142" i="2"/>
  <c r="P142" i="2"/>
  <c r="BI133" i="2"/>
  <c r="BH133" i="2"/>
  <c r="BF133" i="2"/>
  <c r="BE133" i="2"/>
  <c r="T133" i="2"/>
  <c r="R133" i="2"/>
  <c r="P133" i="2"/>
  <c r="BI122" i="2"/>
  <c r="BH122" i="2"/>
  <c r="BF122" i="2"/>
  <c r="BE122" i="2"/>
  <c r="T122" i="2"/>
  <c r="R122" i="2"/>
  <c r="P122" i="2"/>
  <c r="BI113" i="2"/>
  <c r="BH113" i="2"/>
  <c r="BF113" i="2"/>
  <c r="BE113" i="2"/>
  <c r="T113" i="2"/>
  <c r="R113" i="2"/>
  <c r="P113" i="2"/>
  <c r="BI104" i="2"/>
  <c r="BH104" i="2"/>
  <c r="BF104" i="2"/>
  <c r="BE104" i="2"/>
  <c r="T104" i="2"/>
  <c r="R104" i="2"/>
  <c r="P104" i="2"/>
  <c r="BI99" i="2"/>
  <c r="BH99" i="2"/>
  <c r="BF99" i="2"/>
  <c r="BE99" i="2"/>
  <c r="T99" i="2"/>
  <c r="R99" i="2"/>
  <c r="P99" i="2"/>
  <c r="BI93" i="2"/>
  <c r="BH93" i="2"/>
  <c r="BF93" i="2"/>
  <c r="BE93" i="2"/>
  <c r="T93" i="2"/>
  <c r="R93" i="2"/>
  <c r="P93" i="2"/>
  <c r="J87" i="2"/>
  <c r="J86" i="2"/>
  <c r="F86" i="2"/>
  <c r="F84" i="2"/>
  <c r="E82" i="2"/>
  <c r="J55" i="2"/>
  <c r="J54" i="2"/>
  <c r="F54" i="2"/>
  <c r="F52" i="2"/>
  <c r="E50" i="2"/>
  <c r="J18" i="2"/>
  <c r="E18" i="2"/>
  <c r="F87" i="2"/>
  <c r="J17" i="2"/>
  <c r="J12" i="2"/>
  <c r="J52" i="2" s="1"/>
  <c r="E7" i="2"/>
  <c r="E80" i="2"/>
  <c r="L50" i="1"/>
  <c r="AM50" i="1"/>
  <c r="AM49" i="1"/>
  <c r="L49" i="1"/>
  <c r="AM47" i="1"/>
  <c r="L47" i="1"/>
  <c r="L45" i="1"/>
  <c r="L44" i="1"/>
  <c r="J538" i="2"/>
  <c r="J445" i="2"/>
  <c r="J297" i="2"/>
  <c r="AS54" i="1"/>
  <c r="BK198" i="2"/>
  <c r="BK221" i="2"/>
  <c r="J282" i="2"/>
  <c r="BK126" i="3"/>
  <c r="BK171" i="4"/>
  <c r="J123" i="4"/>
  <c r="J209" i="5"/>
  <c r="J166" i="5"/>
  <c r="J199" i="5"/>
  <c r="BK144" i="5"/>
  <c r="J162" i="5"/>
  <c r="BK204" i="2"/>
  <c r="J370" i="2"/>
  <c r="J185" i="2"/>
  <c r="J116" i="3"/>
  <c r="BK107" i="4"/>
  <c r="J211" i="5"/>
  <c r="BK168" i="5"/>
  <c r="J205" i="5"/>
  <c r="BK115" i="5"/>
  <c r="J197" i="5"/>
  <c r="J479" i="2"/>
  <c r="J396" i="2"/>
  <c r="BK177" i="2"/>
  <c r="J511" i="2"/>
  <c r="BK401" i="2"/>
  <c r="J166" i="2"/>
  <c r="BK255" i="2"/>
  <c r="BK104" i="2"/>
  <c r="J221" i="2"/>
  <c r="J97" i="3"/>
  <c r="BK90" i="4"/>
  <c r="BK145" i="4"/>
  <c r="J164" i="5"/>
  <c r="BK102" i="5"/>
  <c r="BK106" i="5"/>
  <c r="J146" i="5"/>
  <c r="BK511" i="2"/>
  <c r="J386" i="2"/>
  <c r="BK99" i="2"/>
  <c r="J453" i="2"/>
  <c r="J351" i="2"/>
  <c r="J204" i="2"/>
  <c r="BK360" i="2"/>
  <c r="BK113" i="2"/>
  <c r="J198" i="2"/>
  <c r="J145" i="4"/>
  <c r="BK93" i="4"/>
  <c r="BK174" i="5"/>
  <c r="BK151" i="5"/>
  <c r="J160" i="5"/>
  <c r="J520" i="2"/>
  <c r="BK424" i="2"/>
  <c r="BK237" i="2"/>
  <c r="J104" i="2"/>
  <c r="BK434" i="2"/>
  <c r="J360" i="2"/>
  <c r="BK228" i="2"/>
  <c r="BK380" i="2"/>
  <c r="J147" i="2"/>
  <c r="BK414" i="2"/>
  <c r="J136" i="3"/>
  <c r="BK118" i="4"/>
  <c r="BK85" i="4"/>
  <c r="BK102" i="4"/>
  <c r="J106" i="5"/>
  <c r="BK146" i="5"/>
  <c r="BK111" i="5"/>
  <c r="J111" i="5"/>
  <c r="BK142" i="2"/>
  <c r="J271" i="2"/>
  <c r="J88" i="3"/>
  <c r="J113" i="4"/>
  <c r="BK199" i="4"/>
  <c r="J201" i="5"/>
  <c r="BK158" i="5"/>
  <c r="BK155" i="5"/>
  <c r="J151" i="5"/>
  <c r="BK120" i="5"/>
  <c r="BK458" i="2"/>
  <c r="BK370" i="2"/>
  <c r="BK133" i="2"/>
  <c r="J506" i="2"/>
  <c r="BK365" i="2"/>
  <c r="J242" i="2"/>
  <c r="J341" i="2"/>
  <c r="J133" i="2"/>
  <c r="BK351" i="2"/>
  <c r="BK107" i="3"/>
  <c r="J107" i="4"/>
  <c r="BK113" i="4"/>
  <c r="BK205" i="5"/>
  <c r="J155" i="5"/>
  <c r="BK201" i="5"/>
  <c r="BK162" i="5"/>
  <c r="BK538" i="2"/>
  <c r="BK429" i="2"/>
  <c r="J255" i="2"/>
  <c r="BK122" i="2"/>
  <c r="BK506" i="2"/>
  <c r="J429" i="2"/>
  <c r="J251" i="2"/>
  <c r="BK321" i="2"/>
  <c r="BK419" i="2"/>
  <c r="J228" i="2"/>
  <c r="J145" i="3"/>
  <c r="J90" i="4"/>
  <c r="BK193" i="4"/>
  <c r="J127" i="5"/>
  <c r="BK184" i="5"/>
  <c r="J174" i="5"/>
  <c r="J533" i="2"/>
  <c r="BK391" i="2"/>
  <c r="J181" i="2"/>
  <c r="BK479" i="2"/>
  <c r="BK410" i="2"/>
  <c r="J331" i="2"/>
  <c r="J156" i="2"/>
  <c r="BK331" i="2"/>
  <c r="J99" i="2"/>
  <c r="J391" i="2"/>
  <c r="J212" i="2"/>
  <c r="J107" i="3"/>
  <c r="J193" i="4"/>
  <c r="J93" i="4"/>
  <c r="BK197" i="5"/>
  <c r="BK209" i="5"/>
  <c r="J87" i="5"/>
  <c r="J191" i="5"/>
  <c r="BK305" i="2"/>
  <c r="J410" i="2"/>
  <c r="J237" i="2"/>
  <c r="BK116" i="3"/>
  <c r="J85" i="4"/>
  <c r="J155" i="4"/>
  <c r="J137" i="5"/>
  <c r="BK166" i="5"/>
  <c r="BK172" i="5"/>
  <c r="J172" i="5"/>
  <c r="BK528" i="2"/>
  <c r="J414" i="2"/>
  <c r="BK300" i="2"/>
  <c r="BK93" i="2"/>
  <c r="BK468" i="2"/>
  <c r="BK341" i="2"/>
  <c r="J142" i="2"/>
  <c r="BK282" i="2"/>
  <c r="BK251" i="2"/>
  <c r="J126" i="3"/>
  <c r="J199" i="4"/>
  <c r="J185" i="4"/>
  <c r="J115" i="5"/>
  <c r="BK164" i="5"/>
  <c r="J184" i="5"/>
  <c r="J102" i="5"/>
  <c r="J468" i="2"/>
  <c r="J305" i="2"/>
  <c r="BK166" i="2"/>
  <c r="BK520" i="2"/>
  <c r="J405" i="2"/>
  <c r="J300" i="2"/>
  <c r="BK445" i="2"/>
  <c r="BK181" i="2"/>
  <c r="J321" i="2"/>
  <c r="J113" i="2"/>
  <c r="BK97" i="3"/>
  <c r="J165" i="4"/>
  <c r="BK160" i="5"/>
  <c r="BK127" i="5"/>
  <c r="J144" i="5"/>
  <c r="J473" i="2"/>
  <c r="J365" i="2"/>
  <c r="BK156" i="2"/>
  <c r="J458" i="2"/>
  <c r="BK386" i="2"/>
  <c r="BK265" i="2"/>
  <c r="BK453" i="2"/>
  <c r="BK271" i="2"/>
  <c r="BK242" i="2"/>
  <c r="J177" i="2"/>
  <c r="BK136" i="3"/>
  <c r="J102" i="4"/>
  <c r="BK165" i="4"/>
  <c r="J142" i="5"/>
  <c r="J158" i="5"/>
  <c r="J168" i="5"/>
  <c r="J122" i="2"/>
  <c r="J93" i="2"/>
  <c r="BK145" i="3"/>
  <c r="BK155" i="4"/>
  <c r="BK185" i="4"/>
  <c r="J118" i="4"/>
  <c r="BK87" i="5"/>
  <c r="BK142" i="5"/>
  <c r="J120" i="5"/>
  <c r="BK533" i="2"/>
  <c r="J434" i="2"/>
  <c r="BK212" i="2"/>
  <c r="J524" i="2"/>
  <c r="J419" i="2"/>
  <c r="BK297" i="2"/>
  <c r="J424" i="2"/>
  <c r="BK161" i="2"/>
  <c r="J401" i="2"/>
  <c r="BK147" i="2"/>
  <c r="BK123" i="4"/>
  <c r="BK136" i="4"/>
  <c r="BK191" i="5"/>
  <c r="BK211" i="5"/>
  <c r="BK137" i="5"/>
  <c r="BK132" i="5"/>
  <c r="BK524" i="2"/>
  <c r="BK405" i="2"/>
  <c r="BK185" i="2"/>
  <c r="J528" i="2"/>
  <c r="BK473" i="2"/>
  <c r="J380" i="2"/>
  <c r="J161" i="2"/>
  <c r="J265" i="2"/>
  <c r="BK396" i="2"/>
  <c r="BK88" i="3"/>
  <c r="J171" i="4"/>
  <c r="J136" i="4"/>
  <c r="J132" i="5"/>
  <c r="BK199" i="5"/>
  <c r="R87" i="3" l="1"/>
  <c r="R106" i="3"/>
  <c r="R86" i="3" s="1"/>
  <c r="R85" i="3" s="1"/>
  <c r="T87" i="3"/>
  <c r="P87" i="3"/>
  <c r="P106" i="3"/>
  <c r="T106" i="3"/>
  <c r="T86" i="3" s="1"/>
  <c r="T85" i="3" s="1"/>
  <c r="BK92" i="2"/>
  <c r="J92" i="2"/>
  <c r="J61" i="2" s="1"/>
  <c r="BK227" i="2"/>
  <c r="J227" i="2"/>
  <c r="J62" i="2"/>
  <c r="T254" i="2"/>
  <c r="R340" i="2"/>
  <c r="BK385" i="2"/>
  <c r="J385" i="2"/>
  <c r="J66" i="2" s="1"/>
  <c r="P510" i="2"/>
  <c r="P509" i="2"/>
  <c r="R92" i="2"/>
  <c r="P227" i="2"/>
  <c r="P254" i="2"/>
  <c r="BK340" i="2"/>
  <c r="J340" i="2"/>
  <c r="J64" i="2" s="1"/>
  <c r="R385" i="2"/>
  <c r="R510" i="2"/>
  <c r="R509" i="2"/>
  <c r="P84" i="4"/>
  <c r="P83" i="4"/>
  <c r="P82" i="4"/>
  <c r="AU57" i="1"/>
  <c r="T86" i="5"/>
  <c r="P141" i="5"/>
  <c r="BK150" i="5"/>
  <c r="J150" i="5"/>
  <c r="J63" i="5" s="1"/>
  <c r="T150" i="5"/>
  <c r="T92" i="2"/>
  <c r="T227" i="2"/>
  <c r="BK254" i="2"/>
  <c r="J254" i="2"/>
  <c r="J63" i="2"/>
  <c r="T340" i="2"/>
  <c r="P385" i="2"/>
  <c r="BK510" i="2"/>
  <c r="J510" i="2"/>
  <c r="J70" i="2"/>
  <c r="T84" i="4"/>
  <c r="T83" i="4" s="1"/>
  <c r="T82" i="4" s="1"/>
  <c r="P86" i="5"/>
  <c r="BK141" i="5"/>
  <c r="J141" i="5" s="1"/>
  <c r="J62" i="5" s="1"/>
  <c r="R141" i="5"/>
  <c r="P150" i="5"/>
  <c r="P157" i="5"/>
  <c r="P92" i="2"/>
  <c r="P91" i="2"/>
  <c r="P90" i="2" s="1"/>
  <c r="AU55" i="1" s="1"/>
  <c r="R227" i="2"/>
  <c r="R254" i="2"/>
  <c r="P340" i="2"/>
  <c r="T385" i="2"/>
  <c r="T510" i="2"/>
  <c r="T509" i="2"/>
  <c r="BK84" i="4"/>
  <c r="J84" i="4" s="1"/>
  <c r="J61" i="4" s="1"/>
  <c r="R84" i="4"/>
  <c r="R83" i="4" s="1"/>
  <c r="R82" i="4" s="1"/>
  <c r="BK86" i="5"/>
  <c r="J86" i="5"/>
  <c r="J61" i="5" s="1"/>
  <c r="R86" i="5"/>
  <c r="T141" i="5"/>
  <c r="R150" i="5"/>
  <c r="BK157" i="5"/>
  <c r="J157" i="5" s="1"/>
  <c r="J64" i="5" s="1"/>
  <c r="R157" i="5"/>
  <c r="T157" i="5"/>
  <c r="BK478" i="2"/>
  <c r="J478" i="2"/>
  <c r="J67" i="2"/>
  <c r="BK505" i="2"/>
  <c r="J505" i="2" s="1"/>
  <c r="J68" i="2" s="1"/>
  <c r="BK87" i="3"/>
  <c r="J87" i="3" s="1"/>
  <c r="J61" i="3" s="1"/>
  <c r="BK144" i="3"/>
  <c r="J144" i="3"/>
  <c r="J65" i="3" s="1"/>
  <c r="BK379" i="2"/>
  <c r="J379" i="2"/>
  <c r="J65" i="2"/>
  <c r="BK198" i="4"/>
  <c r="J198" i="4" s="1"/>
  <c r="J62" i="4" s="1"/>
  <c r="BK106" i="3"/>
  <c r="J106" i="3" s="1"/>
  <c r="J62" i="3" s="1"/>
  <c r="BK125" i="3"/>
  <c r="J125" i="3"/>
  <c r="J63" i="3" s="1"/>
  <c r="BK135" i="3"/>
  <c r="J135" i="3"/>
  <c r="J64" i="3"/>
  <c r="J78" i="5"/>
  <c r="BG127" i="5"/>
  <c r="BG158" i="5"/>
  <c r="BG168" i="5"/>
  <c r="BG191" i="5"/>
  <c r="BG201" i="5"/>
  <c r="F81" i="5"/>
  <c r="BG106" i="5"/>
  <c r="BG115" i="5"/>
  <c r="BG120" i="5"/>
  <c r="BG142" i="5"/>
  <c r="BG199" i="5"/>
  <c r="E74" i="5"/>
  <c r="BG87" i="5"/>
  <c r="BG132" i="5"/>
  <c r="BG144" i="5"/>
  <c r="BG146" i="5"/>
  <c r="BG151" i="5"/>
  <c r="BG155" i="5"/>
  <c r="BG164" i="5"/>
  <c r="BG174" i="5"/>
  <c r="BG102" i="5"/>
  <c r="BG111" i="5"/>
  <c r="BG137" i="5"/>
  <c r="BG160" i="5"/>
  <c r="BG162" i="5"/>
  <c r="BG166" i="5"/>
  <c r="BG172" i="5"/>
  <c r="BG184" i="5"/>
  <c r="BG197" i="5"/>
  <c r="BG205" i="5"/>
  <c r="BG209" i="5"/>
  <c r="BG211" i="5"/>
  <c r="J52" i="4"/>
  <c r="F55" i="4"/>
  <c r="BG85" i="4"/>
  <c r="BG123" i="4"/>
  <c r="BG155" i="4"/>
  <c r="BG171" i="4"/>
  <c r="BG199" i="4"/>
  <c r="E48" i="4"/>
  <c r="BG90" i="4"/>
  <c r="BG93" i="4"/>
  <c r="BG102" i="4"/>
  <c r="BG118" i="4"/>
  <c r="BG145" i="4"/>
  <c r="BG165" i="4"/>
  <c r="BG107" i="4"/>
  <c r="BG113" i="4"/>
  <c r="BG136" i="4"/>
  <c r="BG185" i="4"/>
  <c r="BG193" i="4"/>
  <c r="J52" i="3"/>
  <c r="BG97" i="3"/>
  <c r="BG136" i="3"/>
  <c r="BG145" i="3"/>
  <c r="F55" i="3"/>
  <c r="BG107" i="3"/>
  <c r="BG126" i="3"/>
  <c r="E48" i="3"/>
  <c r="BG88" i="3"/>
  <c r="BG116" i="3"/>
  <c r="E48" i="2"/>
  <c r="J84" i="2"/>
  <c r="BG142" i="2"/>
  <c r="BG181" i="2"/>
  <c r="BG204" i="2"/>
  <c r="BG221" i="2"/>
  <c r="BG237" i="2"/>
  <c r="BG242" i="2"/>
  <c r="BG360" i="2"/>
  <c r="BG365" i="2"/>
  <c r="BG414" i="2"/>
  <c r="BG99" i="2"/>
  <c r="BG104" i="2"/>
  <c r="BG113" i="2"/>
  <c r="BG122" i="2"/>
  <c r="BG133" i="2"/>
  <c r="BG156" i="2"/>
  <c r="BG212" i="2"/>
  <c r="BG251" i="2"/>
  <c r="BG255" i="2"/>
  <c r="BG265" i="2"/>
  <c r="BG300" i="2"/>
  <c r="BG305" i="2"/>
  <c r="BG351" i="2"/>
  <c r="BG370" i="2"/>
  <c r="BG391" i="2"/>
  <c r="BG419" i="2"/>
  <c r="F55" i="2"/>
  <c r="BG147" i="2"/>
  <c r="BG161" i="2"/>
  <c r="BG185" i="2"/>
  <c r="BG198" i="2"/>
  <c r="BG282" i="2"/>
  <c r="BG297" i="2"/>
  <c r="BG321" i="2"/>
  <c r="BG331" i="2"/>
  <c r="BG341" i="2"/>
  <c r="BG445" i="2"/>
  <c r="BG453" i="2"/>
  <c r="BG468" i="2"/>
  <c r="BG511" i="2"/>
  <c r="BG93" i="2"/>
  <c r="BG166" i="2"/>
  <c r="BG177" i="2"/>
  <c r="BG228" i="2"/>
  <c r="BG271" i="2"/>
  <c r="BG380" i="2"/>
  <c r="BG386" i="2"/>
  <c r="BG396" i="2"/>
  <c r="BG401" i="2"/>
  <c r="BG405" i="2"/>
  <c r="BG410" i="2"/>
  <c r="BG424" i="2"/>
  <c r="BG429" i="2"/>
  <c r="BG434" i="2"/>
  <c r="BG458" i="2"/>
  <c r="BG473" i="2"/>
  <c r="BG479" i="2"/>
  <c r="BG506" i="2"/>
  <c r="BG520" i="2"/>
  <c r="BG524" i="2"/>
  <c r="BG528" i="2"/>
  <c r="BG533" i="2"/>
  <c r="BG538" i="2"/>
  <c r="F34" i="2"/>
  <c r="BA55" i="1"/>
  <c r="F36" i="2"/>
  <c r="BC55" i="1" s="1"/>
  <c r="F33" i="3"/>
  <c r="AZ56" i="1"/>
  <c r="F33" i="4"/>
  <c r="AZ57" i="1" s="1"/>
  <c r="J34" i="5"/>
  <c r="AW58" i="1"/>
  <c r="F36" i="4"/>
  <c r="BC57" i="1" s="1"/>
  <c r="F36" i="5"/>
  <c r="BC58" i="1"/>
  <c r="J34" i="3"/>
  <c r="AW56" i="1" s="1"/>
  <c r="F34" i="5"/>
  <c r="BA58" i="1"/>
  <c r="F34" i="3"/>
  <c r="BA56" i="1" s="1"/>
  <c r="J34" i="4"/>
  <c r="AW57" i="1"/>
  <c r="F37" i="5"/>
  <c r="BD58" i="1" s="1"/>
  <c r="J33" i="2"/>
  <c r="AV55" i="1"/>
  <c r="F33" i="5"/>
  <c r="AZ58" i="1" s="1"/>
  <c r="F36" i="3"/>
  <c r="BC56" i="1"/>
  <c r="J33" i="5"/>
  <c r="AV58" i="1" s="1"/>
  <c r="F33" i="2"/>
  <c r="AZ55" i="1"/>
  <c r="F37" i="4"/>
  <c r="BD57" i="1" s="1"/>
  <c r="F37" i="3"/>
  <c r="BD56" i="1"/>
  <c r="J33" i="4"/>
  <c r="AV57" i="1" s="1"/>
  <c r="F37" i="2"/>
  <c r="BD55" i="1"/>
  <c r="J33" i="3"/>
  <c r="AV56" i="1" s="1"/>
  <c r="F34" i="4"/>
  <c r="BA57" i="1"/>
  <c r="J34" i="2"/>
  <c r="AW55" i="1" s="1"/>
  <c r="P86" i="3" l="1"/>
  <c r="P85" i="3"/>
  <c r="AU56" i="1"/>
  <c r="T85" i="5"/>
  <c r="T84" i="5" s="1"/>
  <c r="R91" i="2"/>
  <c r="R90" i="2"/>
  <c r="R85" i="5"/>
  <c r="R84" i="5" s="1"/>
  <c r="T91" i="2"/>
  <c r="T90" i="2"/>
  <c r="P85" i="5"/>
  <c r="P84" i="5" s="1"/>
  <c r="AU58" i="1" s="1"/>
  <c r="AU54" i="1" s="1"/>
  <c r="BK91" i="2"/>
  <c r="J91" i="2"/>
  <c r="J60" i="2" s="1"/>
  <c r="BK85" i="5"/>
  <c r="J85" i="5"/>
  <c r="J60" i="5"/>
  <c r="BK83" i="4"/>
  <c r="J83" i="4"/>
  <c r="J60" i="4"/>
  <c r="BK509" i="2"/>
  <c r="J509" i="2" s="1"/>
  <c r="J69" i="2" s="1"/>
  <c r="BK86" i="3"/>
  <c r="J86" i="3"/>
  <c r="J60" i="3" s="1"/>
  <c r="AT56" i="1"/>
  <c r="AT57" i="1"/>
  <c r="BD54" i="1"/>
  <c r="W33" i="1"/>
  <c r="AZ54" i="1"/>
  <c r="W29" i="1"/>
  <c r="F35" i="2"/>
  <c r="BB55" i="1"/>
  <c r="F35" i="3"/>
  <c r="BB56" i="1"/>
  <c r="BA54" i="1"/>
  <c r="W30" i="1"/>
  <c r="F35" i="4"/>
  <c r="BB57" i="1"/>
  <c r="F35" i="5"/>
  <c r="BB58" i="1"/>
  <c r="AT55" i="1"/>
  <c r="AT58" i="1"/>
  <c r="BC54" i="1"/>
  <c r="AY54" i="1"/>
  <c r="BK82" i="4" l="1"/>
  <c r="J82" i="4"/>
  <c r="J59" i="4"/>
  <c r="BK84" i="5"/>
  <c r="J84" i="5" s="1"/>
  <c r="J59" i="5" s="1"/>
  <c r="BK90" i="2"/>
  <c r="J90" i="2"/>
  <c r="J30" i="2" s="1"/>
  <c r="AG55" i="1" s="1"/>
  <c r="AN55" i="1" s="1"/>
  <c r="BK85" i="3"/>
  <c r="J85" i="3"/>
  <c r="J59" i="3"/>
  <c r="AV54" i="1"/>
  <c r="AK29" i="1" s="1"/>
  <c r="W32" i="1"/>
  <c r="AW54" i="1"/>
  <c r="AK30" i="1"/>
  <c r="BB54" i="1"/>
  <c r="W31" i="1" s="1"/>
  <c r="J59" i="2" l="1"/>
  <c r="J39" i="2"/>
  <c r="J30" i="4"/>
  <c r="J39" i="4"/>
  <c r="J30" i="3"/>
  <c r="AG56" i="1" s="1"/>
  <c r="AX54" i="1"/>
  <c r="J30" i="5"/>
  <c r="AG58" i="1" s="1"/>
  <c r="AT54" i="1"/>
  <c r="J39" i="5" l="1"/>
  <c r="AG57" i="1"/>
  <c r="AN57" i="1" s="1"/>
  <c r="J39" i="3"/>
  <c r="AN56" i="1"/>
  <c r="AN58" i="1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<sst xmlns="http://schemas.openxmlformats.org/spreadsheetml/2006/main" count="7828" uniqueCount="1189">
  <si>
    <t>Export Komplet</t>
  </si>
  <si>
    <t>VZ</t>
  </si>
  <si>
    <t>2.0</t>
  </si>
  <si>
    <t>ZAMOK</t>
  </si>
  <si>
    <t>False</t>
  </si>
  <si>
    <t>{d93c8574-5f42-42a7-a341-f0c0e8c5f6fd}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</si>
  <si>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</si>
  <si>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</si>
  <si>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</si>
  <si>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</si>
  <si>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</si>
  <si>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</si>
  <si>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</si>
  <si>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</si>
  <si>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3565vvCU2021/II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</si>
  <si>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</si>
  <si>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</si>
  <si>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Chrudimka, jez Nemošice, rekonstrukce nábřežních zdí</t>
  </si>
  <si>
    <t>KSO:</t>
  </si>
  <si>
    <t>832 1</t>
  </si>
  <si>
    <t>CC-CZ:</t>
  </si>
  <si>
    <t>215</t>
  </si>
  <si>
    <t>Místo:</t>
  </si>
  <si>
    <t>Nemošice</t>
  </si>
  <si>
    <t>Datum:</t>
  </si>
  <si>
    <t>27. 10. 2021</t>
  </si>
  <si>
    <t>Zadavatel:</t>
  </si>
  <si>
    <t>IČ:</t>
  </si>
  <si>
    <t/>
  </si>
  <si>
    <t>Povodí Labe, státní podnik, OIČ, Hradec Králové</t>
  </si>
  <si>
    <t>DIČ:</t>
  </si>
  <si>
    <t>Uchazeč:</t>
  </si>
  <si>
    <t>Vyplň údaj</t>
  </si>
  <si>
    <t>Projektant:</t>
  </si>
  <si>
    <t>True</t>
  </si>
  <si>
    <t>Zpracovatel:</t>
  </si>
  <si>
    <t>Ing. Eva Morkesová</t>
  </si>
  <si>
    <t>Poznámka:</t>
  </si>
  <si>
    <t>Rozpočtováno v CÚ 2021/II_x000D_
Neomezený dálkový přístup k úvodním částem katalogů ÚRS na http:/www.cs-urs.cz._x000D_
Ostatní informace položek ÚRS budou součástí soupisu prací.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</si>
  <si>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</si>
  <si>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</si>
  <si>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</si>
  <si>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</si>
  <si>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</si>
  <si>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</si>
  <si>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</si>
  <si>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</si>
  <si>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</si>
  <si>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</si>
  <si>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</si>
  <si>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</si>
  <si>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</si>
  <si>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</si>
  <si>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</si>
  <si>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</si>
  <si>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</si>
  <si>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</si>
  <si>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</si>
  <si>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</si>
  <si>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</si>
  <si>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</si>
  <si>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</si>
  <si>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</si>
  <si>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</si>
  <si>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</si>
  <si>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</si>
  <si>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</si>
  <si>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</si>
  <si>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</si>
  <si>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</si>
  <si>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</si>
  <si>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</si>
  <si>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</si>
  <si>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</si>
  <si>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</si>
  <si>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</si>
  <si>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</si>
  <si>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</si>
  <si>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1.</t>
  </si>
  <si>
    <t>SO 01 Rekonstrukce zdí</t>
  </si>
  <si>
    <t>STA</t>
  </si>
  <si>
    <t>1</t>
  </si>
  <si>
    <t>{ee9b8593-6395-4391-b73f-e084c26a88c8}</t>
  </si>
  <si>
    <t>2</t>
  </si>
  <si>
    <t>1.a</t>
  </si>
  <si>
    <t>SO 01a Oprava dlažby při jejím případném porušení</t>
  </si>
  <si>
    <t>{1424bdb0-74f1-4557-9096-4894c5c0a882}</t>
  </si>
  <si>
    <t>2.</t>
  </si>
  <si>
    <t>SO 02 Štětové stěny</t>
  </si>
  <si>
    <t>{91442839-5f43-4d12-bbe9-cd6fcef05202}</t>
  </si>
  <si>
    <t>VON</t>
  </si>
  <si>
    <t>Vedlejší a ostatní náklady</t>
  </si>
  <si>
    <t>{b8cc61dd-5699-4735-a69a-09b7b93c6e20}</t>
  </si>
  <si>
    <t>833 15</t>
  </si>
  <si>
    <t>KRYCÍ LIST SOUPISU PRACÍ</t>
  </si>
  <si>
    <t>Objekt:</t>
  </si>
  <si>
    <t>1. - SO 01 Rekonstrukce zdí</t>
  </si>
  <si>
    <t>Rozpočtováno v CÚ 2020/II Neomezený dálkový přístup k úvodním částem katalogů ÚRS na http:/www.cs-urs.cz. Ostatní informace položek ÚRS budou součástí soupisu prací.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</si>
  <si>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</si>
  <si>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</si>
  <si>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</si>
  <si>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</si>
  <si>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</si>
  <si>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</si>
  <si>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</si>
  <si>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</si>
  <si>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</si>
  <si>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</si>
  <si>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</si>
  <si>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</si>
  <si>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</si>
  <si>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</si>
  <si>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</si>
  <si>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</si>
  <si>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</si>
  <si>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</si>
  <si>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</si>
  <si>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</si>
  <si>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</si>
  <si>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</si>
  <si>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</si>
  <si>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</si>
  <si>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</si>
  <si>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</si>
  <si>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</si>
  <si>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</si>
  <si>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</si>
  <si>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</si>
  <si>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</si>
  <si>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</si>
  <si>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</si>
  <si>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111251102</t>
  </si>
  <si>
    <t>Odstranění křovin a stromů průměru kmene do 100 mm i s kořeny sklonu terénu do 1:5 z celkové plochy přes 100 do 500 m2 strojně</t>
  </si>
  <si>
    <t>m2</t>
  </si>
  <si>
    <t>CS ÚRS 2021 02</t>
  </si>
  <si>
    <t>4</t>
  </si>
  <si>
    <t>720705541</t>
  </si>
  <si>
    <t>PP</t>
  </si>
  <si>
    <t>Odstranění křovin a stromů s odstraněním kořenů strojně průměru kmene do 100 mm v rovině nebo ve svahu sklonu terénu do 1:5, při celkové ploše přes 100 do 500 m2</t>
  </si>
  <si>
    <t>Online PSC</t>
  </si>
  <si>
    <t>https://podminky.urs.cz/item/CS_URS_2021_02/111251102</t>
  </si>
  <si>
    <t>VV</t>
  </si>
  <si>
    <t>"keře, výkaz, viz příloha B, D.1,C.2"</t>
  </si>
  <si>
    <t>"pro staveniště"</t>
  </si>
  <si>
    <t>356,0+26,0+9,0</t>
  </si>
  <si>
    <t>112155315</t>
  </si>
  <si>
    <t>Štěpkování keřového porostu hustého s naložením</t>
  </si>
  <si>
    <t>1768715562</t>
  </si>
  <si>
    <t>Štěpkování s naložením na dopravní prostředek a odvozem do 20 km keřového porostu hustého</t>
  </si>
  <si>
    <t>https://podminky.urs.cz/item/CS_URS_2021_02/112155315</t>
  </si>
  <si>
    <t>"pokácené keře, viz příloha B, D.1, C.2"</t>
  </si>
  <si>
    <t>391,0</t>
  </si>
  <si>
    <t>3</t>
  </si>
  <si>
    <t>114203103</t>
  </si>
  <si>
    <t>Rozebrání dlažeb z lomového kamene nebo betonových tvárnic do cementové malty</t>
  </si>
  <si>
    <t>m3</t>
  </si>
  <si>
    <t>-508227192</t>
  </si>
  <si>
    <t>Rozebrání dlažeb nebo záhozů s naložením na dopravní prostředek dlažeb z lomového kamene nebo betonových tvárnic do cementové malty se spárami zalitými cementovou maltou</t>
  </si>
  <si>
    <t>https://podminky.urs.cz/item/CS_URS_2021_02/114203103</t>
  </si>
  <si>
    <t>"viz příloha B, D.1, D.b.1 - D.b.4"</t>
  </si>
  <si>
    <t>"rozebrání původní dnové dlažby, výkaz"</t>
  </si>
  <si>
    <t>137,37*0,25</t>
  </si>
  <si>
    <t>"rozebrání svahové dlažby v místě původních  křídel, výkaz"</t>
  </si>
  <si>
    <t>12,82*0,25</t>
  </si>
  <si>
    <t>Součet</t>
  </si>
  <si>
    <t>114203103R1</t>
  </si>
  <si>
    <t>-1623084869</t>
  </si>
  <si>
    <t>https://podminky.urs.cz/item/CS_URS_2021_02/114203103R1</t>
  </si>
  <si>
    <t>"rozebrání původní dlažby pod vodou (v místě jímky), výkaz, viz příloha B, D.1, D.b.1 - D.b.4"</t>
  </si>
  <si>
    <t>"ve dně"</t>
  </si>
  <si>
    <t>16,5*0,25</t>
  </si>
  <si>
    <t>" ve svahu"</t>
  </si>
  <si>
    <t>8,70*0,25</t>
  </si>
  <si>
    <t>5</t>
  </si>
  <si>
    <t>114203202</t>
  </si>
  <si>
    <t>Očištění lomového kamene nebo betonových tvárnic od malty</t>
  </si>
  <si>
    <t>1957785809</t>
  </si>
  <si>
    <t>Očištění lomového kamene nebo betonových tvárnic získaných při rozebrání dlažeb, záhozů, rovnanin a soustřeďovacích staveb od malty</t>
  </si>
  <si>
    <t>https://podminky.urs.cz/item/CS_URS_2021_02/114203202</t>
  </si>
  <si>
    <t>"vybouraný kámen z původní dnové dlažby, výkaz"</t>
  </si>
  <si>
    <t>17,36</t>
  </si>
  <si>
    <t>"vybouraný kámen z původního obkladu zdi - kámen potřebný pro obklad, výkaz"</t>
  </si>
  <si>
    <t>36,94</t>
  </si>
  <si>
    <t>"kámen pro zához"</t>
  </si>
  <si>
    <t>5,55</t>
  </si>
  <si>
    <t>6</t>
  </si>
  <si>
    <t>114203301</t>
  </si>
  <si>
    <t>Třídění lomového kamene nebo betonových tvárnic podle druhu, velikosti nebo tvaru</t>
  </si>
  <si>
    <t>1174880829</t>
  </si>
  <si>
    <t>Třídění lomového kamene nebo betonových tvárnic získaných při rozebrání dlažeb, záhozů, rovnanin a soustřeďovacích staveb podle druhu, velikosti nebo tvaru</t>
  </si>
  <si>
    <t>https://podminky.urs.cz/item/CS_URS_2021_02/114203301</t>
  </si>
  <si>
    <t>"vybouraný kámen z původní dlažby, výkaz"</t>
  </si>
  <si>
    <t>37,548+6,30</t>
  </si>
  <si>
    <t>"vybouraný kámen z původního obkladu zdi (cca 1/2 celkového množství), výkaz"</t>
  </si>
  <si>
    <t>85,0</t>
  </si>
  <si>
    <t>7</t>
  </si>
  <si>
    <t>124253100</t>
  </si>
  <si>
    <t>Vykopávky pro koryta vodotečí v hornině třídy těžitelnosti I skupiny 3 objem do 100 m3 strojně</t>
  </si>
  <si>
    <t>-1602167089</t>
  </si>
  <si>
    <t>Vykopávky pro koryta vodotečí strojně v hornině třídy těžitelnosti I skupiny 3 do 100 m3</t>
  </si>
  <si>
    <t>https://podminky.urs.cz/item/CS_URS_2021_02/124253100</t>
  </si>
  <si>
    <t>"výkop pro dnovou dlažbu, výkaz, viz příloha B, D.1, D.b.1 - D.b.4"</t>
  </si>
  <si>
    <t>68,09*0,15</t>
  </si>
  <si>
    <t>8</t>
  </si>
  <si>
    <t>131251203</t>
  </si>
  <si>
    <t>Hloubení jam zapažených v hornině třídy těžitelnosti I skupiny 3 objem do 100 m3 strojně</t>
  </si>
  <si>
    <t>-256495901</t>
  </si>
  <si>
    <t>Hloubení zapažených jam a zářezů strojně s urovnáním dna do předepsaného profilu a spádu v hornině třídy těžitelnosti I skupiny 3 přes 50 do 100 m3</t>
  </si>
  <si>
    <t>https://podminky.urs.cz/item/CS_URS_2021_02/131251203</t>
  </si>
  <si>
    <t>"výkop za rubem zdí pod mostem"</t>
  </si>
  <si>
    <t>2*(11,20+61,90)</t>
  </si>
  <si>
    <t>"výkop ve dně pro záporník, výkaz"</t>
  </si>
  <si>
    <t>25,32</t>
  </si>
  <si>
    <t>9</t>
  </si>
  <si>
    <t>132251253</t>
  </si>
  <si>
    <t>Hloubení rýh nezapažených š do 2000 mm v hornině třídy těžitelnosti I skupiny 3 objem do 100 m3 strojně</t>
  </si>
  <si>
    <t>-1980671298</t>
  </si>
  <si>
    <t>Hloubení nezapažených rýh šířky přes 800 do 2 000 mm strojně s urovnáním dna do předepsaného profilu a spádu v hornině třídy těžitelnosti I skupiny 3 přes 50 do 100 m3</t>
  </si>
  <si>
    <t>https://podminky.urs.cz/item/CS_URS_2021_02/132251253</t>
  </si>
  <si>
    <t>"pro základové pasy zdí (odpočet původního základu z betonu), výkaz, viz příloha B, D.1, D.b.1 - D.b.4"</t>
  </si>
  <si>
    <t>77,54*0,8-38,26</t>
  </si>
  <si>
    <t>10</t>
  </si>
  <si>
    <t>162251102</t>
  </si>
  <si>
    <t>Vodorovné přemístění přes 20 do 50 m výkopku/sypaniny z horniny třídy těžitelnosti I skupiny 1 až 3</t>
  </si>
  <si>
    <t>1783575510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</si>
  <si>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</si>
  <si>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https://podminky.urs.cz/item/CS_URS_2021_02/162251102</t>
  </si>
  <si>
    <t>"zemní materiál na meziskládku a zpět do zásypu, viz příloha B, D.1"</t>
  </si>
  <si>
    <t>2*123,80</t>
  </si>
  <si>
    <t>11</t>
  </si>
  <si>
    <t>162251142</t>
  </si>
  <si>
    <t>Vodorovné přemístění přes 20 do 50 m výkopku/sypaniny z horniny třídy těžitelnosti III skupiny 6 a 7</t>
  </si>
  <si>
    <t>-1021315450</t>
  </si>
  <si>
    <t>Vodorovné přemístění výkopku nebo sypaniny po suchu na obvyklém dopravním prostředku, bez naložení výkopku, avšak se složením bez rozhrnutí z horniny třídy těžitelnosti III skupiny 6 a 7 na vzdálenost přes 20 do 50 m</t>
  </si>
  <si>
    <t>https://podminky.urs.cz/item/CS_URS_2021_02/162251142</t>
  </si>
  <si>
    <t>"viz příloha B, D.1"</t>
  </si>
  <si>
    <t>"část kamene (cca 1/2) z rozebraného kamenného obkladu zdi na meziskládku a očištěný kámen zpět"</t>
  </si>
  <si>
    <t>85,0+36,94</t>
  </si>
  <si>
    <t>"kámen z rozebrané dlažby na meziskládku a část očištěného kamene zpět"</t>
  </si>
  <si>
    <t>(37,548+6,30)+17,36</t>
  </si>
  <si>
    <t>"kámen do záhozu"</t>
  </si>
  <si>
    <t>12</t>
  </si>
  <si>
    <t>171201211R20</t>
  </si>
  <si>
    <t>Likvidace dřevní štěpky</t>
  </si>
  <si>
    <t>t</t>
  </si>
  <si>
    <t>-426556810</t>
  </si>
  <si>
    <t>Likvidace dřevní štěpky včetně uložení a případného poplatku za uložení</t>
  </si>
  <si>
    <t>"dřevní štěpka z odstraněných keřů, viz příloha B, D.1"</t>
  </si>
  <si>
    <t>391,0*0,02*0,7</t>
  </si>
  <si>
    <t>13</t>
  </si>
  <si>
    <t>17120123R10</t>
  </si>
  <si>
    <t>Likvidace zeminy a kamení</t>
  </si>
  <si>
    <t>1993061464</t>
  </si>
  <si>
    <t>Likvidace zeminy a kamení včetně naložení, dopravy, uložení a případného poplatku za uložení</t>
  </si>
  <si>
    <t>"přebytečný zemní materiál (odpočet materiálu do zásypu), viz příloha B, D.1"</t>
  </si>
  <si>
    <t>((10,214+171,52+23,772)-123,80)*1,8</t>
  </si>
  <si>
    <t>14</t>
  </si>
  <si>
    <t>171251101</t>
  </si>
  <si>
    <t>Uložení sypaniny do násypů nezhutněných strojně</t>
  </si>
  <si>
    <t>1484811079</t>
  </si>
  <si>
    <t>Uložení sypanin do násypů strojně s rozprostřením sypaniny ve vrstvách a s hrubým urovnáním nezhutněných jakékoliv třídy těžitelnosti</t>
  </si>
  <si>
    <t>https://podminky.urs.cz/item/CS_URS_2021_02/171251101</t>
  </si>
  <si>
    <t>"zemní materiál na meziskládku"</t>
  </si>
  <si>
    <t>123,80</t>
  </si>
  <si>
    <t>Mezisoučet</t>
  </si>
  <si>
    <t>"kamenný materiál na meziskládku"</t>
  </si>
  <si>
    <t>"část kamene (cca 1/2) z rozebraného kamenného obkladu zdi na meziskládku (pro třídění)"</t>
  </si>
  <si>
    <t>"kámen z rozebrané dlažby na meziskládku"</t>
  </si>
  <si>
    <t>174112101</t>
  </si>
  <si>
    <t>Zásyp jam, šachet a rýh do 30 m3 sypaninou se zhutněním při překopech inženýrských sítí ručně</t>
  </si>
  <si>
    <t>-1765519700</t>
  </si>
  <si>
    <t>Zásyp sypaninou z jakékoliv horniny při překopech inženýrských sítí ručně objemu do 30 m3 s uložením výkopku ve vrstvách se zhutněním jam, šachet, rýh nebo kolem objektů v těchto vykopávkách</t>
  </si>
  <si>
    <t>https://podminky.urs.cz/item/CS_URS_2021_02/174112101</t>
  </si>
  <si>
    <t>"výkaz, viz příloha B, D.1, D.b.1 - D.b.4"</t>
  </si>
  <si>
    <t>"zásyp za zdí pod mostem"</t>
  </si>
  <si>
    <t>2*61,90</t>
  </si>
  <si>
    <t>16</t>
  </si>
  <si>
    <t>181151311</t>
  </si>
  <si>
    <t>Plošná úprava terénu přes 500 m2 zemina skupiny 1 až 4 nerovnosti přes 50 do 100 mm v rovinně a svahu do 1:5</t>
  </si>
  <si>
    <t>-63927408</t>
  </si>
  <si>
    <t>Plošná úprava terénu v zemině skupiny 1 až 4 s urovnáním povrchu bez doplnění ornice souvislé plochy přes 500 m2 při nerovnostech terénu přes 50 do 100 mm v rovině nebo na svahu do 1:5</t>
  </si>
  <si>
    <t>https://podminky.urs.cz/item/CS_URS_2021_02/181151311</t>
  </si>
  <si>
    <t>"úprava plochy staveniště po rozebrání panelů (staveniště, viz objekt VON), viz příloha B, D.1, C.2"</t>
  </si>
  <si>
    <t>492,0</t>
  </si>
  <si>
    <t>"nezpevněná staveništní plocha"</t>
  </si>
  <si>
    <t>770,0</t>
  </si>
  <si>
    <t>17</t>
  </si>
  <si>
    <t>181411121</t>
  </si>
  <si>
    <t>Založení lučního trávníku výsevem pl do 1000 m2 v rovině a ve svahu do 1:5</t>
  </si>
  <si>
    <t>-316665841</t>
  </si>
  <si>
    <t>Založení trávníku na půdě předem připravené plochy do 1000 m2 výsevem včetně utažení lučního v rovině nebo na svahu do 1:5</t>
  </si>
  <si>
    <t>https://podminky.urs.cz/item/CS_URS_2021_02/181411121</t>
  </si>
  <si>
    <t>"viz příloha B, D.1, C.2"</t>
  </si>
  <si>
    <t>"staveniště"</t>
  </si>
  <si>
    <t>492,0+770,0</t>
  </si>
  <si>
    <t>"za rubem zdi"</t>
  </si>
  <si>
    <t>20,0</t>
  </si>
  <si>
    <t>18</t>
  </si>
  <si>
    <t>M</t>
  </si>
  <si>
    <t>00572472</t>
  </si>
  <si>
    <t>osivo směs travní krajinná-rovinná</t>
  </si>
  <si>
    <t>kg</t>
  </si>
  <si>
    <t>984630072</t>
  </si>
  <si>
    <t>https://podminky.urs.cz/item/CS_URS_2021_02/00572472</t>
  </si>
  <si>
    <t>"viz pol. založení trávníku, výkaz"</t>
  </si>
  <si>
    <t>1282,0</t>
  </si>
  <si>
    <t>1282*0,03 'Přepočtené koeficientem množství</t>
  </si>
  <si>
    <t>Zakládání</t>
  </si>
  <si>
    <t>19</t>
  </si>
  <si>
    <t>274311127</t>
  </si>
  <si>
    <t>Základové pasy, prahy, věnce a ostruhy z betonu prostého C 25/30</t>
  </si>
  <si>
    <t>688060755</t>
  </si>
  <si>
    <t>Základové konstrukce z betonu prostého pasy, prahy, věnce a ostruhy ve výkopu nebo na hlavách pilot C 25/30</t>
  </si>
  <si>
    <t>https://podminky.urs.cz/item/CS_URS_2021_02/274311127</t>
  </si>
  <si>
    <t>"základy z betonu tř. C 25/30 XF3-Dmax22-S3, výkaz"</t>
  </si>
  <si>
    <t>62,032</t>
  </si>
  <si>
    <t>"záporník ve dně z betonu tř. C 25/30 XF3-Dmax22-S3, výkaz"</t>
  </si>
  <si>
    <t>30,0</t>
  </si>
  <si>
    <t>20</t>
  </si>
  <si>
    <t>274313511R</t>
  </si>
  <si>
    <t>Výplňový beton tř. C 8/10</t>
  </si>
  <si>
    <t>1144179128</t>
  </si>
  <si>
    <t>"výkaz, viz příloha D.b.3 - D.b.7"</t>
  </si>
  <si>
    <t>"přitížení během výstavby - za zdí pod mostem"</t>
  </si>
  <si>
    <t>2*7,60</t>
  </si>
  <si>
    <t>274354111</t>
  </si>
  <si>
    <t>Bednění základových pasů - zřízení</t>
  </si>
  <si>
    <t>-1387596447</t>
  </si>
  <si>
    <t>Bednění základových konstrukcí pasů, prahů, věnců a ostruh zřízení</t>
  </si>
  <si>
    <t>https://podminky.urs.cz/item/CS_URS_2021_02/274354111</t>
  </si>
  <si>
    <t>"základové pasy na hloubku 0,8 m, výkaz"</t>
  </si>
  <si>
    <t>2*(0,45+17,9+2,25+0,45+5,25+1,0)*0,8</t>
  </si>
  <si>
    <t>"záporník"</t>
  </si>
  <si>
    <t>(10,54+11,89)*1,0+2*11,89*0,3</t>
  </si>
  <si>
    <t>22</t>
  </si>
  <si>
    <t>274354211</t>
  </si>
  <si>
    <t>Bednění základových pasů - odstranění</t>
  </si>
  <si>
    <t>-1519071385</t>
  </si>
  <si>
    <t>Bednění základových konstrukcí pasů, prahů, věnců a ostruh odstranění bednění</t>
  </si>
  <si>
    <t>https://podminky.urs.cz/item/CS_URS_2021_02/274354211</t>
  </si>
  <si>
    <t>Svislé a kompletní konstrukce</t>
  </si>
  <si>
    <t>23</t>
  </si>
  <si>
    <t>321213345</t>
  </si>
  <si>
    <t>Zdivo nadzákladové z lomového kamene vodních staveb obkladní s vyspárováním</t>
  </si>
  <si>
    <t>1522167575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</si>
  <si>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 vyspárováním, na cementovou maltu</t>
  </si>
  <si>
    <t>https://podminky.urs.cz/item/CS_URS_2021_02/321213345</t>
  </si>
  <si>
    <t>"obklad zděný  z dovezeného kamene v tl. 0,25 m"</t>
  </si>
  <si>
    <t>"obklad zděný jako ztracené bednění (odpočet obkladu z původního očištěného kamene)"</t>
  </si>
  <si>
    <t>2*19,16-36,94</t>
  </si>
  <si>
    <t>"obklad koruny zdi, výkaz"</t>
  </si>
  <si>
    <t>2*5,87</t>
  </si>
  <si>
    <t>24</t>
  </si>
  <si>
    <t>321213345R1</t>
  </si>
  <si>
    <t>1040420207</t>
  </si>
  <si>
    <t>https://podminky.urs.cz/item/CS_URS_2021_02/321213345R1</t>
  </si>
  <si>
    <t>"obklad zděný jako ztracené bednění ze stávajícího očištěného kamene v tl. 25 cm (cena snížena o cenu kamene)"</t>
  </si>
  <si>
    <t>25</t>
  </si>
  <si>
    <t>321311115</t>
  </si>
  <si>
    <t>Konstrukce vodních staveb z betonu prostého mrazuvzdorného tř. C 25/30</t>
  </si>
  <si>
    <t>-1541354625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</si>
  <si>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25/30</t>
  </si>
  <si>
    <t>https://podminky.urs.cz/item/CS_URS_2021_02/321311115</t>
  </si>
  <si>
    <t>"dřík zdi včetně kapes pro osazení hradicího trámce tř. C 25/30 XF3-Dmax16-S3 , výkaz"</t>
  </si>
  <si>
    <t>130,0</t>
  </si>
  <si>
    <t>"beton pro výplň štětovnic v rubu zdi, výkaz"</t>
  </si>
  <si>
    <t>7,44</t>
  </si>
  <si>
    <t>"výplň kaverny v pilířích, 2 ks"</t>
  </si>
  <si>
    <t>2*0,5</t>
  </si>
  <si>
    <t>26</t>
  </si>
  <si>
    <t>321351010</t>
  </si>
  <si>
    <t>Bednění konstrukcí vodních staveb rovinné - zřízení</t>
  </si>
  <si>
    <t>485828974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</si>
  <si>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</si>
  <si>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https://podminky.urs.cz/item/CS_URS_2021_02/321351010</t>
  </si>
  <si>
    <t>"bednění rubu zdí pod mostem, PB i LB, výkaz</t>
  </si>
  <si>
    <t>2*10,0*(3,30-1,0)</t>
  </si>
  <si>
    <t>"v místě dilatačních spár, 4 ks, výkaz"</t>
  </si>
  <si>
    <t>4*3,30</t>
  </si>
  <si>
    <t>"konce křídel zdi, 2 ks, výkaz"</t>
  </si>
  <si>
    <t>2*3,30*1,0</t>
  </si>
  <si>
    <t>"bednění kapes ve zdi, 2 ks, výkaz"</t>
  </si>
  <si>
    <t>2*(1,155+1,29+0,7+0,3+0,3)*0,67+2*(1,89+1,0+1,455)*0,2</t>
  </si>
  <si>
    <t>"kaverny v pilířích"</t>
  </si>
  <si>
    <t>2*1,0</t>
  </si>
  <si>
    <t>27</t>
  </si>
  <si>
    <t>321352010</t>
  </si>
  <si>
    <t>Bednění konstrukcí vodních staveb rovinné - odstranění</t>
  </si>
  <si>
    <t>726575971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</si>
  <si>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</si>
  <si>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https://podminky.urs.cz/item/CS_URS_2021_02/321352010</t>
  </si>
  <si>
    <t>28</t>
  </si>
  <si>
    <t>321357110</t>
  </si>
  <si>
    <t>Bednění konstrukcí vodních staveb ztracené</t>
  </si>
  <si>
    <t>1963084087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</si>
  <si>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bednění ztracené ploch rovinných, válcově zakřivených jinak zakřivených než válcově</t>
  </si>
  <si>
    <t>https://podminky.urs.cz/item/CS_URS_2021_02/321357110</t>
  </si>
  <si>
    <t>"bednění rubu zdi pod mostem na výšku 1 m prováděné po 2 m, viz příloha B, D.1, D.b.1 - D.b.4"</t>
  </si>
  <si>
    <t>2*10,0*1,0</t>
  </si>
  <si>
    <t>29</t>
  </si>
  <si>
    <t>321366111</t>
  </si>
  <si>
    <t>Výztuž železobetonových konstrukcí vodních staveb z oceli 10 505 D do 12 mm</t>
  </si>
  <si>
    <t>-1081013587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</si>
  <si>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</si>
  <si>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https://podminky.urs.cz/item/CS_URS_2021_02/321366111</t>
  </si>
  <si>
    <t>"výztuž prům. 8 mm - výztuž záporníku, výkaz"</t>
  </si>
  <si>
    <t>404,235*0,395/1000</t>
  </si>
  <si>
    <t>"výztuž prům. 10 mm - trny do kapes pilířů"</t>
  </si>
  <si>
    <t>9,0*0,617/1000</t>
  </si>
  <si>
    <t>"výztuž prům. 12 mm"</t>
  </si>
  <si>
    <t>"výztuž dříku, výkaz"</t>
  </si>
  <si>
    <t>107,872*0,89/1000</t>
  </si>
  <si>
    <t>"výztuž záporníku, výkaz"</t>
  </si>
  <si>
    <t>174,75*0,89/1000</t>
  </si>
  <si>
    <t>"výztuž kapes, výkaz"</t>
  </si>
  <si>
    <t>235,94*0,89/1000</t>
  </si>
  <si>
    <t>30</t>
  </si>
  <si>
    <t>321366112</t>
  </si>
  <si>
    <t>Výztuž železobetonových konstrukcí vodních staveb z oceli 10 505 D do 32 mm</t>
  </si>
  <si>
    <t>1061599475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</si>
  <si>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</si>
  <si>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https://podminky.urs.cz/item/CS_URS_2021_02/321366112</t>
  </si>
  <si>
    <t>"výztuž prům. 20 mm - výztuž dříku, výkaz"</t>
  </si>
  <si>
    <t>60,0*2,466/1000</t>
  </si>
  <si>
    <t>"výztuž prům. 25 mm"</t>
  </si>
  <si>
    <t>28,84*4,168/1000</t>
  </si>
  <si>
    <t>31</t>
  </si>
  <si>
    <t>321368211</t>
  </si>
  <si>
    <t>Výztuž železobetonových konstrukcí vodních staveb ze svařovaných sítí</t>
  </si>
  <si>
    <t>-863632403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</si>
  <si>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</si>
  <si>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https://podminky.urs.cz/item/CS_URS_2021_02/321368211</t>
  </si>
  <si>
    <t>"Kari síť do betonu prům. drátu 8 mm  oky 150 x  150 mm, výkaz (m = 5,26 kg/m2), ztratné 15 %, viz příloha B, D.1, D.b.1 - D.b.4"</t>
  </si>
  <si>
    <t>opěrné zdi</t>
  </si>
  <si>
    <t>156,0*0,00526*1,15</t>
  </si>
  <si>
    <t>kapsy pilířů (bez ztratného)</t>
  </si>
  <si>
    <t>6,0*0,00526</t>
  </si>
  <si>
    <t>Vodorovné konstrukce</t>
  </si>
  <si>
    <t>32</t>
  </si>
  <si>
    <t>451313111</t>
  </si>
  <si>
    <t>Podklad pod dlažbu z betonu prostého C 20/25 tl přes 150 do 200 mm</t>
  </si>
  <si>
    <t>1431303118</t>
  </si>
  <si>
    <t>Podklad pod dlažbu z betonu prostého bez zvýšených nároků na prostředí tř. C 20/25 tl. přes 150 do 200 mm</t>
  </si>
  <si>
    <t>https://podminky.urs.cz/item/CS_URS_2021_02/451313111</t>
  </si>
  <si>
    <t>"podklad pod dlažbu v tl. 200 mm, výkaz"</t>
  </si>
  <si>
    <t>"pod dnovou dlažbou, výkaz"</t>
  </si>
  <si>
    <t>68,09</t>
  </si>
  <si>
    <t>"podkladový beton svahové dlažby v místě jímky - nad hladinou vody, výkaz"</t>
  </si>
  <si>
    <t>2*1,35*0,5</t>
  </si>
  <si>
    <t>33</t>
  </si>
  <si>
    <t>451571221</t>
  </si>
  <si>
    <t>Podklad pod dlažbu ze štěrkopísku tl do 100 mm</t>
  </si>
  <si>
    <t>-683117512</t>
  </si>
  <si>
    <t>Podklad pod dlažbu ze štěrkopísku tl. do 100 mm</t>
  </si>
  <si>
    <t>https://podminky.urs.cz/item/CS_URS_2021_02/451571221</t>
  </si>
  <si>
    <t>"podsyp pod dlažbu v tl. 100 mm, výkaz, viz příloha B, D.1, D.b.1 - D.b.4"</t>
  </si>
  <si>
    <t>"pod svahovou dlažbu v místě jímky - nad hladinou vody, výkaz"</t>
  </si>
  <si>
    <t>34</t>
  </si>
  <si>
    <t>452311141</t>
  </si>
  <si>
    <t>Podkladní desky z betonu prostého tř. C 16/20 otevřený výkop</t>
  </si>
  <si>
    <t>1142992673</t>
  </si>
  <si>
    <t>Podkladní a zajišťovací konstrukce z betonu prostého v otevřeném výkopu desky pod potrubí, stoky a drobné objekty z betonu tř. C 16/20</t>
  </si>
  <si>
    <t>https://podminky.urs.cz/item/CS_URS_2021_02/452311141</t>
  </si>
  <si>
    <t>"podklad pod záporník v tl 100 mm z betonu tř. C16/20 XC2, výkaz, viz příloha B, D.1, D.b.1 - D.b.4"</t>
  </si>
  <si>
    <t>3,16</t>
  </si>
  <si>
    <t>35</t>
  </si>
  <si>
    <t>46251127R1</t>
  </si>
  <si>
    <t>Zához z lomového kamene bez proštěrkování z terénu hmotnost do 200 kg</t>
  </si>
  <si>
    <t>1568056806</t>
  </si>
  <si>
    <t>Zához z lomového kamene neupraveného záhozového bez proštěrkování z terénu, hmotnosti jednotlivých kamenů do 200 kg</t>
  </si>
  <si>
    <t>https://podminky.urs.cz/item/CS_URS_2021_02/46251127R1</t>
  </si>
  <si>
    <t>"zához ze stávajícího kamene v místě jímky po skončení stavby, výkaz, viz příloha B, D.1, D.b.1 - D.b.4"</t>
  </si>
  <si>
    <t>22,2*0,5*0,5</t>
  </si>
  <si>
    <t>36</t>
  </si>
  <si>
    <t>46551322R1</t>
  </si>
  <si>
    <t>Dlažba z lomového kamene na cementovou maltu s vyspárováním tl 250 mm pro hydromeliorace</t>
  </si>
  <si>
    <t>-1369404111</t>
  </si>
  <si>
    <t>Dlažba z lomového kamene lomařsky upraveného vodorovná nebo ve sklonu na cementovou maltu ze 400 kg cementu na m3 malty, s vyspárováním cementovou maltou MCs tl. 250 mm</t>
  </si>
  <si>
    <t>https://podminky.urs.cz/item/CS_URS_2021_02/46551322R1</t>
  </si>
  <si>
    <t>"dlažba ze stávajícího očištěného kamene (cena snížena o cenu kamene), výkaz, viz příloha B, D.1, D.b.1 - D.b.4"</t>
  </si>
  <si>
    <t>"dnová dlažba, výkaz"</t>
  </si>
  <si>
    <t>"svahová dlažba v místě jímky - nad hladinou vody, výkaz"</t>
  </si>
  <si>
    <t>Úpravy povrchů, podlahy a osazování výplní</t>
  </si>
  <si>
    <t>37</t>
  </si>
  <si>
    <t>628635512</t>
  </si>
  <si>
    <t>Vyplnění spár zdiva z lomového kamene maltou cementovou na hl do 70 mm s vyspárováním</t>
  </si>
  <si>
    <t>673536925</t>
  </si>
  <si>
    <t>Vyplnění spár dosavadních konstrukcí zdiva cementovou maltou s vyčištěním spár hloubky do 70 mm, zdiva z lomového kamene s vyspárováním</t>
  </si>
  <si>
    <t>https://podminky.urs.cz/item/CS_URS_2021_02/628635512</t>
  </si>
  <si>
    <t>"přespárování schodiště, 2 ks, viz příloha B, D.1"</t>
  </si>
  <si>
    <t>2*7,2</t>
  </si>
  <si>
    <t>Ostatní konstrukce a práce-bourání</t>
  </si>
  <si>
    <t>38</t>
  </si>
  <si>
    <t>931994142</t>
  </si>
  <si>
    <t>Těsnění dilatační spáry betonové konstrukce polyuretanovým tmelem do pl 4,0 cm2</t>
  </si>
  <si>
    <t>m</t>
  </si>
  <si>
    <t>-1081032862</t>
  </si>
  <si>
    <t>Těsnění spáry betonové konstrukce pásy, profily, tmely tmelem polyuretanovým spáry dilatační do 4,0 cm2</t>
  </si>
  <si>
    <t>https://podminky.urs.cz/item/CS_URS_2021_02/931994142</t>
  </si>
  <si>
    <t>"dilatační spáry dříku zdi, 6 ks, viz příloha B, D.1, D.b.1 - D.b.4"</t>
  </si>
  <si>
    <t>6*4,30</t>
  </si>
  <si>
    <t>39</t>
  </si>
  <si>
    <t>931994172</t>
  </si>
  <si>
    <t>Těsnění dilatační spáry betonové konstrukce bitumenovým a asfaltovým izolačním pásem š do 500 mm</t>
  </si>
  <si>
    <t>-1125019717</t>
  </si>
  <si>
    <t>Těsnění spáry betonové konstrukce pásy, profily, tmely pásem izolačním bitumenovým a asfaltovaným šířky do 500 mm spáry dilatační</t>
  </si>
  <si>
    <t>https://podminky.urs.cz/item/CS_URS_2021_02/931994172</t>
  </si>
  <si>
    <t>"těsnění dilatačních spar u jezových pilířů, 2 ks, viz příloha B, D.1, D.b.1 - D.b.4"</t>
  </si>
  <si>
    <t>2*3,30</t>
  </si>
  <si>
    <t>40</t>
  </si>
  <si>
    <t>936457111</t>
  </si>
  <si>
    <t>Zálivka kotevních šroubů betonem objemu do 0,01 m3</t>
  </si>
  <si>
    <t>2066962849</t>
  </si>
  <si>
    <t>Zálivka kotevních šroubů, ocelových konstrukcí a dutin betonem se zvýšenými nároky na prostředí objemu jednotlivě do 0,01 m3</t>
  </si>
  <si>
    <t>https://podminky.urs.cz/item/CS_URS_2021_02/936457111</t>
  </si>
  <si>
    <t>"pro trny kaveren v pilířích"</t>
  </si>
  <si>
    <t>10*0,01</t>
  </si>
  <si>
    <t>41</t>
  </si>
  <si>
    <t>977131119R</t>
  </si>
  <si>
    <t>Vrty příklepovými vrtáky D do 32 mm do cihelného zdiva nebo prostého betonu</t>
  </si>
  <si>
    <t>-2028476925</t>
  </si>
  <si>
    <t>Vrty příklepovými vrtáky do cihelného zdiva nebo prostého betonu průměru přes 32 do 35 mm</t>
  </si>
  <si>
    <t>"pro trny kaveren"</t>
  </si>
  <si>
    <t>10*0,8</t>
  </si>
  <si>
    <t>42</t>
  </si>
  <si>
    <t>977211134</t>
  </si>
  <si>
    <t>Řezání stěnovou pilou kcí z kamene hl přes 420 do 520 mm</t>
  </si>
  <si>
    <t>809012534</t>
  </si>
  <si>
    <t>Řezání konstrukcí stěnovou pilou z kamene hloubka řezu přes 420 do 520 mm</t>
  </si>
  <si>
    <t>https://podminky.urs.cz/item/CS_URS_2021_02/977211134</t>
  </si>
  <si>
    <t>"odříznutí kamenů a základu v místě napojení na pilíře (řezání na hl. 1,0 - 1,05 m, tj. 2 x 505 mm), viz příloha B, D.1, D.b.1 - D.b.4"</t>
  </si>
  <si>
    <t>2*(2*4,15)</t>
  </si>
  <si>
    <t>43</t>
  </si>
  <si>
    <t>977211191R</t>
  </si>
  <si>
    <t>Příplatek k řezání stěnovou pilou za práci ve ztížených podmínkách</t>
  </si>
  <si>
    <t>-2072798787</t>
  </si>
  <si>
    <t>Řezání konstrukcí stěnovou pilou Příplatek k cenám za práci ve ztížených podmínkách</t>
  </si>
  <si>
    <t>"odříznutí kamenů a základu v místě napojení na pilíře, viz příloha B, D.1, D.b.1 - D.b.4"</t>
  </si>
  <si>
    <t>44</t>
  </si>
  <si>
    <t>931992121</t>
  </si>
  <si>
    <t>Výplň dilatačních spár z extrudovaného polystyrénu tl 20 mm</t>
  </si>
  <si>
    <t>-94416330</t>
  </si>
  <si>
    <t>Výplň dilatačních spár z polystyrenu extrudovaného, tloušťky 20 mm</t>
  </si>
  <si>
    <t>https://podminky.urs.cz/item/CS_URS_2021_02/931992121</t>
  </si>
  <si>
    <t>"dilatační spáry dříku zdi polystyrenem tl. 10 mm, 6 ks, viz příloha B, D.1, D.b.1 - D.b.4"</t>
  </si>
  <si>
    <t>6*3,30</t>
  </si>
  <si>
    <t>45</t>
  </si>
  <si>
    <t>941111111</t>
  </si>
  <si>
    <t>Montáž lešení řadového trubkového lehkého s podlahami zatížení do 200 kg/m2 š od 0,6 do 0,9 m v do 10 m</t>
  </si>
  <si>
    <t>219141843</t>
  </si>
  <si>
    <t>Montáž lešení řadového trubkového lehkého pracovního s podlahami s provozním zatížením tř. 3 do 200 kg/m2 šířky tř. W06 od 0,6 do 0,9 m, výšky do 10 m</t>
  </si>
  <si>
    <t>https://podminky.urs.cz/item/CS_URS_2021_02/941111111</t>
  </si>
  <si>
    <t>"pro stavbu zdí, viz příloha B, D.1, C.2"</t>
  </si>
  <si>
    <t>2*25,0*3,30</t>
  </si>
  <si>
    <t>46</t>
  </si>
  <si>
    <t>941111211</t>
  </si>
  <si>
    <t>Příplatek k lešení řadovému trubkovému lehkému s podlahami š 0,9 m v 10 m za první a ZKD den použití</t>
  </si>
  <si>
    <t>1712161038</t>
  </si>
  <si>
    <t>Montáž lešení řadového trubkového lehkého pracovního s podlahami s provozním zatížením tř. 3 do 200 kg/m2 Příplatek za první a každý další den použití lešení k ceně -1111</t>
  </si>
  <si>
    <t>https://podminky.urs.cz/item/CS_URS_2021_02/941111211</t>
  </si>
  <si>
    <t>"pro stavbu zdí, 90 dní, viz příloha B, D.1, C.2"</t>
  </si>
  <si>
    <t>165,0*90</t>
  </si>
  <si>
    <t>47</t>
  </si>
  <si>
    <t>941111811</t>
  </si>
  <si>
    <t>Demontáž lešení řadového trubkového lehkého s podlahami zatížení do 200 kg/m2 š přes 0,6 do 0,9 m v do 10 m</t>
  </si>
  <si>
    <t>275682645</t>
  </si>
  <si>
    <t>Demontáž lešení řadového trubkového lehkého pracovního s podlahami s provozním zatížením tř. 3 do 200 kg/m2 šířky tř. W06 od 0,6 do 0,9 m, výšky do 10 m</t>
  </si>
  <si>
    <t>https://podminky.urs.cz/item/CS_URS_2021_02/941111811</t>
  </si>
  <si>
    <t>"po dokončení stavby zdí, viz příloha B, D.1, C.2"</t>
  </si>
  <si>
    <t>48</t>
  </si>
  <si>
    <t>961044111</t>
  </si>
  <si>
    <t>Bourání základů z betonu prostého</t>
  </si>
  <si>
    <t>1636766844</t>
  </si>
  <si>
    <t>Bourání základů z betonu prostého</t>
  </si>
  <si>
    <t>https://podminky.urs.cz/item/CS_URS_2021_02/961044111</t>
  </si>
  <si>
    <t>"bet. základ zdi, výkaz"</t>
  </si>
  <si>
    <t>38,26</t>
  </si>
  <si>
    <t>"podkladový beton pod dnovou dlažbou, výkaz"</t>
  </si>
  <si>
    <t>20,61</t>
  </si>
  <si>
    <t>"podkladový beton svahové dlažby v místě původních  křídel, výkaz"</t>
  </si>
  <si>
    <t>1,92</t>
  </si>
  <si>
    <t>49</t>
  </si>
  <si>
    <t>96104411R1</t>
  </si>
  <si>
    <t>Bourání betonu prostého pod vodou</t>
  </si>
  <si>
    <t>412547207</t>
  </si>
  <si>
    <t>Bourání z betonu prostého pod vodou</t>
  </si>
  <si>
    <t>"podkladový beton původní dlažby pod vodou (v místě jímky), výkaz, viz příloha B, D.1, D.b.1 - D.b.4"</t>
  </si>
  <si>
    <t>2,48</t>
  </si>
  <si>
    <t>1,32</t>
  </si>
  <si>
    <t>50</t>
  </si>
  <si>
    <t>962022491</t>
  </si>
  <si>
    <t>Bourání zdiva nadzákladového kamenného na MC přes 1 m3</t>
  </si>
  <si>
    <t>-2083605080</t>
  </si>
  <si>
    <t>Bourání zdiva nadzákladového kamenného na maltu cementovou, objemu přes 1 m3</t>
  </si>
  <si>
    <t>https://podminky.urs.cz/item/CS_URS_2021_02/962022491</t>
  </si>
  <si>
    <t>"zeď z kamene, výkaz, viz příloha B, D.1, D.b.1 - D.b.4"</t>
  </si>
  <si>
    <t>165,83</t>
  </si>
  <si>
    <t>51</t>
  </si>
  <si>
    <t>985131111</t>
  </si>
  <si>
    <t>Očištění ploch stěn, rubu kleneb a podlah tlakovou vodou</t>
  </si>
  <si>
    <t>756802132</t>
  </si>
  <si>
    <t>https://podminky.urs.cz/item/CS_URS_2021_02/985131111</t>
  </si>
  <si>
    <t>"koruna zdi, výkaz, viz příloha B, D.1, D.b.1 - D.b.4"</t>
  </si>
  <si>
    <t>2*26,1*1,0</t>
  </si>
  <si>
    <t>"kapsy pilířů"</t>
  </si>
  <si>
    <t>2*8,50</t>
  </si>
  <si>
    <t>2*2,0</t>
  </si>
  <si>
    <t>52</t>
  </si>
  <si>
    <t>938903113R</t>
  </si>
  <si>
    <t>Vysekání spár hl do 70 mm ve zdivu z lomového kamene</t>
  </si>
  <si>
    <t>-988365242</t>
  </si>
  <si>
    <t>Dokončovací práce na dosavadních konstrukcích vysekání spár s očištěním zdiva nebo dlažby, s naložením suti na dopravní prostředek nebo s odklizením na hromady do vzdálenosti 50 m při hloubce spáry do 70 mm ve zdivu z lomového kamene</t>
  </si>
  <si>
    <t>https://podminky.urs.cz/item/CS_URS_2021_02/938903113R</t>
  </si>
  <si>
    <t>"přespárování schodiště (částečně vypadané spáry), 2 ks, viz příloha B, D.1"</t>
  </si>
  <si>
    <t>53</t>
  </si>
  <si>
    <t>985311112</t>
  </si>
  <si>
    <t>Reprofilace stěn cementovou sanační maltou tl přes 10 do 20 mm</t>
  </si>
  <si>
    <t>2041768647</t>
  </si>
  <si>
    <t>Reprofilace betonu sanačními maltami na cementové bázi ručně stěn, tloušťky přes 10 do 20 mm</t>
  </si>
  <si>
    <t>https://podminky.urs.cz/item/CS_URS_2021_02/985311112</t>
  </si>
  <si>
    <t>"kapsy pilířů - otryskaná ploch pilířů"</t>
  </si>
  <si>
    <t>2*8,5</t>
  </si>
  <si>
    <t>997</t>
  </si>
  <si>
    <t>Přesun sutě</t>
  </si>
  <si>
    <t>54</t>
  </si>
  <si>
    <t>997221815R10</t>
  </si>
  <si>
    <t>Likvidace stavebního odpadu kamenného a betonového</t>
  </si>
  <si>
    <t>1766691639</t>
  </si>
  <si>
    <t>Likvidace stavebního odpadu kamenného a betonového včetně naložení, svislé a vodorovné dopravy, uložení a případného poplatku za uložení</t>
  </si>
  <si>
    <t>"materiál z rozebraných stávajících konstrukcí, výkaz"</t>
  </si>
  <si>
    <t>"přebytečný kámen"</t>
  </si>
  <si>
    <t>"přebytečný kámen z rozebraného kamenného obkladu zdi z meziskládky (odpočet použitého očištěného kamene zpět do obkladu)"</t>
  </si>
  <si>
    <t>(165,83-36,94)*2,5</t>
  </si>
  <si>
    <t>"přebytečný kámen z rozebrané dlažby z meziskládky (odpočet očištěného kamene zpět do dlažby)"</t>
  </si>
  <si>
    <t>((37,548+6,30)-17,36)*2,5</t>
  </si>
  <si>
    <t>"odpočet kamene použitého do záhozu"</t>
  </si>
  <si>
    <t>-5,55*2,5</t>
  </si>
  <si>
    <t>"vybouraný betonový materiál"</t>
  </si>
  <si>
    <t>38,26*2,2</t>
  </si>
  <si>
    <t>20,61*2,2</t>
  </si>
  <si>
    <t>1,92*2,2</t>
  </si>
  <si>
    <t>"podkladový beton původní dlažby pod vodou (v místě jímky), výkaz"</t>
  </si>
  <si>
    <t>2,48*2,2</t>
  </si>
  <si>
    <t>1,32*2,2</t>
  </si>
  <si>
    <t>998</t>
  </si>
  <si>
    <t>Přesun hmot</t>
  </si>
  <si>
    <t>55</t>
  </si>
  <si>
    <t>998323011</t>
  </si>
  <si>
    <t>Přesun hmot pro jezy a stupně</t>
  </si>
  <si>
    <t>1657235925</t>
  </si>
  <si>
    <t>Přesun hmot pro jezy a stupně dopravní vzdálenost do 500 m</t>
  </si>
  <si>
    <t>https://podminky.urs.cz/item/CS_URS_2021_02/998323011</t>
  </si>
  <si>
    <t>PSV</t>
  </si>
  <si>
    <t>Práce a dodávky PSV</t>
  </si>
  <si>
    <t>767</t>
  </si>
  <si>
    <t>Konstrukce zámečnické</t>
  </si>
  <si>
    <t>56</t>
  </si>
  <si>
    <t>767995111</t>
  </si>
  <si>
    <t>Montáž atypických zámečnických konstrukcí hm do 5 kg</t>
  </si>
  <si>
    <t>661276449</t>
  </si>
  <si>
    <t>Montáž ostatních atypických zámečnických konstrukcí hmotnosti do 5 kg</t>
  </si>
  <si>
    <t>https://podminky.urs.cz/item/CS_URS_2021_02/767995111</t>
  </si>
  <si>
    <t>"viz příloha B, D.1, D.b.5 - D.b.7"</t>
  </si>
  <si>
    <t>"nerezová závitová tyč prům. 24 mm k uchycení hradicího trámce do kapes, 4 ks"</t>
  </si>
  <si>
    <t>4*0,9*3,551</t>
  </si>
  <si>
    <t>"nerezová matice pro závitovou tyč M 24 min výšky 80 mm, 4 ks"</t>
  </si>
  <si>
    <t>4*0,2</t>
  </si>
  <si>
    <t>57</t>
  </si>
  <si>
    <t>31197011R1</t>
  </si>
  <si>
    <t>nerezová tyč závitová DIN 975 8.8 M24</t>
  </si>
  <si>
    <t>-1890608590</t>
  </si>
  <si>
    <t>"nerezová závitová tyč prům. 24 mm k uchycení hradicího trámce do kapes, 4 ks, viz příloha B, D.1, D.b.5 - D.b.7"</t>
  </si>
  <si>
    <t>4*0,9</t>
  </si>
  <si>
    <t>58</t>
  </si>
  <si>
    <t>31111021R</t>
  </si>
  <si>
    <t>matice nerezová šestihranná M24</t>
  </si>
  <si>
    <t>kus</t>
  </si>
  <si>
    <t>-1316872583</t>
  </si>
  <si>
    <t>matice nerezová šestihranná M20</t>
  </si>
  <si>
    <t>"nerezová matice pro závitovou tyč M 24 min výšky 80 mm, 4 ks, viz příloha B, D.1, D.b.5 - D.b.7"</t>
  </si>
  <si>
    <t>59</t>
  </si>
  <si>
    <t>767995114</t>
  </si>
  <si>
    <t>Montáž atypických zámečnických konstrukcí hm přes 20 do 50 kg</t>
  </si>
  <si>
    <t>-342875787</t>
  </si>
  <si>
    <t>Montáž ostatních atypických zámečnických konstrukcí hmotnosti přes 20 do 50 kg</t>
  </si>
  <si>
    <t>https://podminky.urs.cz/item/CS_URS_2021_02/767995114</t>
  </si>
  <si>
    <t>"nosník pro uchycení hradicího trámce z profilu UE 180, 2 ks, viz příloha B, D.1, D.b.5 - D.b.7"</t>
  </si>
  <si>
    <t>2*1,69*16,30</t>
  </si>
  <si>
    <t>60</t>
  </si>
  <si>
    <t>13010918</t>
  </si>
  <si>
    <t>ocel profilová jakost S235JR (11 375) průřez UE 180</t>
  </si>
  <si>
    <t>389432088</t>
  </si>
  <si>
    <t>https://podminky.urs.cz/item/CS_URS_2021_02/13010918</t>
  </si>
  <si>
    <t>"nosník pro uchycení hradicího trámce, 2 ks, viz příloha B, D.1, D.b.5 - D.b.7"</t>
  </si>
  <si>
    <t>2*1,69*0,0163</t>
  </si>
  <si>
    <t>61</t>
  </si>
  <si>
    <t>998767101</t>
  </si>
  <si>
    <t>Přesun hmot tonážní pro zámečnické konstrukce v objektech v do 6 m</t>
  </si>
  <si>
    <t>688011399</t>
  </si>
  <si>
    <t>Přesun hmot pro zámečnické konstrukce stanovený z hmotnosti přesunovaného materiálu vodorovná dopravní vzdálenost do 50 m v objektech výšky do 6 m</t>
  </si>
  <si>
    <t>https://podminky.urs.cz/item/CS_URS_2021_02/998767101</t>
  </si>
  <si>
    <t>1.a - SO 01a Oprava dlažby při jejím případném porušení</t>
  </si>
  <si>
    <t>"obnova dlažby při jejím případném porušení mechanizací"</t>
  </si>
  <si>
    <t>"rozebrání porušené dnové dlažby (cca 1/3 plochy)"</t>
  </si>
  <si>
    <t>95,0*0,25</t>
  </si>
  <si>
    <t>"rozebrání svahové dlažby"</t>
  </si>
  <si>
    <t>25,0*0,25</t>
  </si>
  <si>
    <t>"porušená dnová dlažba (cca 1/3 plochy)"</t>
  </si>
  <si>
    <t>"svahová dlažba"</t>
  </si>
  <si>
    <t>"podklad pod dlažbu v tl. 200 mm"</t>
  </si>
  <si>
    <t>"dnová dlažba (cca 1/3 plochy)"</t>
  </si>
  <si>
    <t>95,0</t>
  </si>
  <si>
    <t>25,0</t>
  </si>
  <si>
    <t>465511522R</t>
  </si>
  <si>
    <t>Dlažba z lomového kamene do malty s vyplněním spár maltou a vyspárováním pl přes 20 m2 tl 250 mm</t>
  </si>
  <si>
    <t>177126102</t>
  </si>
  <si>
    <t>Dlažba z lomového kamene upraveného vodorovná nebo plocha ve sklonu do 1:2 s dodáním hmot do cementové malty, s vyplněním spár a s vyspárováním cementovou maltou v ploše přes 20 m2, tl. 250 mm</t>
  </si>
  <si>
    <t>"dlažba ze stávajícího očištěného kamene (cena snížena o cenu kamene)"</t>
  </si>
  <si>
    <t>"podkladový beton pod dlažbou, výkaz"</t>
  </si>
  <si>
    <t>95,0*0,20</t>
  </si>
  <si>
    <t>25,0*0,20</t>
  </si>
  <si>
    <t>341038541</t>
  </si>
  <si>
    <t>"vybouraný materiál"</t>
  </si>
  <si>
    <t>"podkladový beton pod dnovou dlažbou"</t>
  </si>
  <si>
    <t>95,0*0,2*2,2</t>
  </si>
  <si>
    <t>"podkladový beton svahové dlažby"</t>
  </si>
  <si>
    <t>25,0*0,2*2,2</t>
  </si>
  <si>
    <t>2. - SO 02 Štětové stěny</t>
  </si>
  <si>
    <t>115101203</t>
  </si>
  <si>
    <t>Čerpání vody na dopravní výšku do 10 m průměrný přítok přes 1 000 do 2 000 l/min</t>
  </si>
  <si>
    <t>hod</t>
  </si>
  <si>
    <t>-1457875998</t>
  </si>
  <si>
    <t>Čerpání vody na dopravní výšku do 10 m s uvažovaným průměrným přítokem přes 1 000 do 2 000 l/min</t>
  </si>
  <si>
    <t>https://podminky.urs.cz/item/CS_URS_2021_02/115101203</t>
  </si>
  <si>
    <t>"čerpání během stavby, viz příloha B, D.a"</t>
  </si>
  <si>
    <t>90*8</t>
  </si>
  <si>
    <t>115101303</t>
  </si>
  <si>
    <t>Pohotovost čerpací soupravy pro dopravní výšku do 10 m přítok přes 1 000 do 2 000 l/min</t>
  </si>
  <si>
    <t>den</t>
  </si>
  <si>
    <t>-1252481753</t>
  </si>
  <si>
    <t>Pohotovost záložní čerpací soupravy pro dopravní výšku do 10 m s uvažovaným průměrným přítokem přes 1 000 do 2 000 l/min</t>
  </si>
  <si>
    <t>https://podminky.urs.cz/item/CS_URS_2021_02/115101303</t>
  </si>
  <si>
    <t>153111114</t>
  </si>
  <si>
    <t>Příčné řezání ocelových zaberaněných štětovnic z terénu</t>
  </si>
  <si>
    <t>-1512195306</t>
  </si>
  <si>
    <t>Úprava ocelových štětovnic pro štětové stěny řezání z terénu, štětovnic zaberaněných příčné</t>
  </si>
  <si>
    <t>https://podminky.urs.cz/item/CS_URS_2021_02/153111114</t>
  </si>
  <si>
    <t>"odříznutí štětovnic v případě nedostatečného zaberanění a jejich předání objednateli, viz příloha B, D.1, D.b.5 - D.b.7"</t>
  </si>
  <si>
    <t>"štětovnice dl. 10 m v rubu PB a LB zdi mimo most"</t>
  </si>
  <si>
    <t>62</t>
  </si>
  <si>
    <t>"štětovnice dl. 6,3 m v záporníku"</t>
  </si>
  <si>
    <t>153111112</t>
  </si>
  <si>
    <t>Podélné řezání ocelových štětovnic na skládce</t>
  </si>
  <si>
    <t>-1861991190</t>
  </si>
  <si>
    <t>Úprava ocelových štětovnic pro štětové stěny řezání z terénu, štětovnic na skládce podélné</t>
  </si>
  <si>
    <t>https://podminky.urs.cz/item/CS_URS_2021_02/153111112</t>
  </si>
  <si>
    <t>"rozříznutí štětovnic pro osazení do rohů, viz příloha B, D.1, D.b.5 - D.b.7"</t>
  </si>
  <si>
    <t>6*10,0</t>
  </si>
  <si>
    <t>153111136</t>
  </si>
  <si>
    <t>Příčné svaření ocelových zaberaněných štětovnic z terénu</t>
  </si>
  <si>
    <t>360243132</t>
  </si>
  <si>
    <t>Úprava ocelových štětovnic pro štětové stěny svaření z terénu, štětovnic zaberaněných příčné</t>
  </si>
  <si>
    <t>https://podminky.urs.cz/item/CS_URS_2021_02/153111136</t>
  </si>
  <si>
    <t>"přivaření štětovnice dl. 1 m na zaberaněné štětovnice pod mostem - pod mostovkou v rubu PB a LB zdi (každá třetí štětovnice)"</t>
  </si>
  <si>
    <t>153111132</t>
  </si>
  <si>
    <t>Podélné svaření ocelových štětovnic na skládce</t>
  </si>
  <si>
    <t>-1913203677</t>
  </si>
  <si>
    <t>Úprava ocelových štětovnic pro štětové stěny svaření z terénu, štětovnic na skládce podélné</t>
  </si>
  <si>
    <t>https://podminky.urs.cz/item/CS_URS_2021_02/153111132</t>
  </si>
  <si>
    <t>"přivaření L profilů ke štětovnicím pro osazení do rohů (2 x), viz příloha B, D.1, D.b.5 - D.b.7"</t>
  </si>
  <si>
    <t>2*6*10,0</t>
  </si>
  <si>
    <t>13011068</t>
  </si>
  <si>
    <t>úhelník ocelový rovnostranný jakost S235JR (11 375) 100x100x12mm</t>
  </si>
  <si>
    <t>1273953373</t>
  </si>
  <si>
    <t>https://podminky.urs.cz/item/CS_URS_2021_02/13011068</t>
  </si>
  <si>
    <t>"profil L 100 x 100 x 12 mm (m=17,83kg/m), viz příloha B, D.1, D.b.5 - D.b.7"</t>
  </si>
  <si>
    <t>6*10,0*0,01783</t>
  </si>
  <si>
    <t>153112111</t>
  </si>
  <si>
    <t>Nastražení ocelových štětovnic dl do 10 m ve standardních podmínkách z terénu</t>
  </si>
  <si>
    <t>-1183431221</t>
  </si>
  <si>
    <t>Zřízení beraněných stěn z ocelových štětovnic z terénu nastražení štětovnic ve standardních podmínkách, délky do 10 m</t>
  </si>
  <si>
    <t>https://podminky.urs.cz/item/CS_URS_2021_02/153112111</t>
  </si>
  <si>
    <t>"štětovnice dl. 10 m v rubu PB a LB zdi (zůstanou na místě)"</t>
  </si>
  <si>
    <t>"PB a LB mimo most"</t>
  </si>
  <si>
    <t>62*10,0*0,5</t>
  </si>
  <si>
    <t>"štětovnice dl. 6,3 m v záporníku (zůstanou na místě)"</t>
  </si>
  <si>
    <t>29*6,3*0,5</t>
  </si>
  <si>
    <t>"příčná jímka z provozního materiálu zhotovitele - štětovnice dl. 10 m (budou odstraněny po dokončení stavby), viz příloha B, D.1, D.b.5 - D.b.7"</t>
  </si>
  <si>
    <t>50*10,0*0,5</t>
  </si>
  <si>
    <t>153112115</t>
  </si>
  <si>
    <t>Nastražení ocelových štětovnic dl do 10 m ve stísněných podmínkách z terénu</t>
  </si>
  <si>
    <t>-1029744567</t>
  </si>
  <si>
    <t>Zřízení beraněných stěn z ocelových štětovnic z terénu nastražení štětovnic ve stísněných podmínkách, délky do 10 m</t>
  </si>
  <si>
    <t>https://podminky.urs.cz/item/CS_URS_2021_02/153112115</t>
  </si>
  <si>
    <t>"štětovnice dl. 4 m pod mostovkou v rubu PB a LB zdi (zůstanou na místě)"</t>
  </si>
  <si>
    <t>40*4,0*0,5</t>
  </si>
  <si>
    <t>"štětovnice dl. 1 m pod mostovkou v rubu PB a LB zdi navařené na zaberaněné štětovnice (každá třetí, zůstanou na místě)"</t>
  </si>
  <si>
    <t>12*1,0*0,5</t>
  </si>
  <si>
    <t>153112122</t>
  </si>
  <si>
    <t>Zaberanění ocelových štětovnic na dl do 8 m ve standardních podmínkách z terénu</t>
  </si>
  <si>
    <t>1256190423</t>
  </si>
  <si>
    <t>Zřízení beraněných stěn z ocelových štětovnic z terénu zaberanění štětovnic ve standardních podmínkách, délky do 8 m</t>
  </si>
  <si>
    <t>https://podminky.urs.cz/item/CS_URS_2021_02/153112122</t>
  </si>
  <si>
    <t>"zaražení štětovnic vibrační technologií, viz příloha B, D.1, D.b.5 - D.b.7"</t>
  </si>
  <si>
    <t>"štětovnice dl. 6,3 m v záporníku (zůstanou na místě) - beranění na dl. 6,0 m"</t>
  </si>
  <si>
    <t>29*6,0*0,5</t>
  </si>
  <si>
    <t>"příčná jímka z provozního materiálu zhotovitele - štětovnice dl. 10 m (budou odstraněny po dokončení stavby)"</t>
  </si>
  <si>
    <t>50*7,0*0,5</t>
  </si>
  <si>
    <t>153112123</t>
  </si>
  <si>
    <t>Zaberanění ocelových štětovnic na dl do 12 m ve standardních podmínkách z terénu</t>
  </si>
  <si>
    <t>-638270731</t>
  </si>
  <si>
    <t>Zřízení beraněných stěn z ocelových štětovnic z terénu zaberanění štětovnic ve standardních podmínkách, délky do 12 m</t>
  </si>
  <si>
    <t>https://podminky.urs.cz/item/CS_URS_2021_02/153112123</t>
  </si>
  <si>
    <t>"včetně zaberanění L 100x100 profilů (v rozích rubu zdi), viz příloha B, D.1, D.b.5 - D.b.7"</t>
  </si>
  <si>
    <t>6*10,0*(0,10+0,10)</t>
  </si>
  <si>
    <t>153112131</t>
  </si>
  <si>
    <t>Zaberanění ocelových štětovnic na dl do 4 m ve stísněných podmínkách z terénu</t>
  </si>
  <si>
    <t>475123531</t>
  </si>
  <si>
    <t>Zřízení beraněných stěn z ocelových štětovnic z terénu zaberanění štětovnic ve stísněných podmínkách, délky do 4 m</t>
  </si>
  <si>
    <t>https://podminky.urs.cz/item/CS_URS_2021_02/153112131</t>
  </si>
  <si>
    <t>15920220R</t>
  </si>
  <si>
    <t>štětovnice VL 504, S240GP</t>
  </si>
  <si>
    <t>1445467444</t>
  </si>
  <si>
    <t>"štětovnice m=133,2 kg/m2, ztratné 5 %, viz příloha B, D.1, D.b.5 - D.b.7"</t>
  </si>
  <si>
    <t>62*10,0*0,5*0,1332*1,05</t>
  </si>
  <si>
    <t>29*6,3*0,5*0,1332*1,05</t>
  </si>
  <si>
    <t>40*4,0*0,5*0,1332*1,05</t>
  </si>
  <si>
    <t>"štětovnice dl. 1 m pod mostovkou v rubu PB a LB zdi navařené na zaberaněné štětovnice (každá třetí zaberaněná štět., zůstanou na místě)"</t>
  </si>
  <si>
    <t>12*1,0*0,5*0,1332*1,05</t>
  </si>
  <si>
    <t>159202212R</t>
  </si>
  <si>
    <t>352721504</t>
  </si>
  <si>
    <t>štětovnice VL 504, S240GP z provozního materiálu zhotovitele, včetně naložení, dopravy na stavbu a ze stavby, naložení na stavbě a uložení</t>
  </si>
  <si>
    <t>"štětovnice pro příčnou jímku z provozního materiálu zhotovitele, viz příloha B, D.1, D.b.5 - D.b.7"</t>
  </si>
  <si>
    <t>"je počítáno s obratovostí - cena štětovnic je ponížena"</t>
  </si>
  <si>
    <t>"položka obsahuje dopravu štětovnic, materiál (štětovnice) a odvoz k místu uložení použitých štětovnic"</t>
  </si>
  <si>
    <t>"1,0 m2 je hmotnost 133,2 kg, ztratné 5 %"</t>
  </si>
  <si>
    <t>"štětovnice dl. 10 m (budou odstraněny po dokončení stavby)"</t>
  </si>
  <si>
    <t>50*0,5*10,0*0,1332*1,05</t>
  </si>
  <si>
    <t>153113112</t>
  </si>
  <si>
    <t>Vytažení ocelových štětovnic dl do 12 m zaberaněných do hl 8 m z terénu ve standardnich podmínkách</t>
  </si>
  <si>
    <t>-763525209</t>
  </si>
  <si>
    <t>Vytažení stěn z ocelových štětovnic zaberaněných z terénu délky do 12 m ve standardních podmínkách, zaberaněných na hloubku do 8 m</t>
  </si>
  <si>
    <t>https://podminky.urs.cz/item/CS_URS_2021_02/153113112</t>
  </si>
  <si>
    <t>"jímka ze štětovnic z provozního materiálu zhotovitele, výkaz, viz příloha B, D.1, D.b.5 - D.b.7"</t>
  </si>
  <si>
    <t>-582944016</t>
  </si>
  <si>
    <t>VON - Vedlejší a ostatní náklady</t>
  </si>
  <si>
    <t>OST - Vedlejší a ostatní rozpočtové náklady</t>
  </si>
  <si>
    <t xml:space="preserve">    01 - Vedlejší rozpočtové náklady</t>
  </si>
  <si>
    <t xml:space="preserve">    02 - Projektová dokumentace - ostatní náklady</t>
  </si>
  <si>
    <t xml:space="preserve">    03 - Geodetické práce a vytýčení - ostatní náklady</t>
  </si>
  <si>
    <t xml:space="preserve">    09 - Ostatní náklady</t>
  </si>
  <si>
    <t>OST</t>
  </si>
  <si>
    <t>Vedlejší a ostatní rozpočtové náklady</t>
  </si>
  <si>
    <t>01</t>
  </si>
  <si>
    <t>Vedlejší rozpočtové náklady</t>
  </si>
  <si>
    <t>011</t>
  </si>
  <si>
    <t>Zajištění kompletního zařízení staveniště a jeho připojení na sítě</t>
  </si>
  <si>
    <t>soubor</t>
  </si>
  <si>
    <t>1024</t>
  </si>
  <si>
    <t>-1272471975</t>
  </si>
  <si>
    <t>- zajištění místnosti pro TDI v ZS vč. jejího vybavení</t>
  </si>
  <si>
    <t>- zajištění ohlášení všech staveb zařízení staveniště dle §104 odst. (2) zákona č. 183/2006 Sb.</t>
  </si>
  <si>
    <t>- zajištění oplocení prostoru ZS, jeho napojení na inž. sítě</t>
  </si>
  <si>
    <t>- zajištění následné likvidace všech objektů ZS včetně připojení na sítě</t>
  </si>
  <si>
    <t>- zajištění zřízení a odstranění dočasných komunikací, sjezdů a nájezdů pro realizaci stavby</t>
  </si>
  <si>
    <t>- zajištění ostrahy stavby a staveniště po dobu realizace stavby</t>
  </si>
  <si>
    <t>- zajištění podmínek pro použití přístupových komunikací dotčených stavbou s příslušnými vlastníky či správci a zajištění jejich splnění</t>
  </si>
  <si>
    <t>- zřízení čisticích zón před výjezdem z obvodu staveniště</t>
  </si>
  <si>
    <t>- provedení takových opatření, aby plochy obvodu staveniště nebyly znečištěny ropnými látkami a jinými podobnými produkty</t>
  </si>
  <si>
    <t>- provedení takových opatření, aby nebyly překročeny limity prašnosti a hlučnosti dané obecně závaznou vyhláškou</t>
  </si>
  <si>
    <t>- zajištění péče o nepředané objekty a konstrukce stavby, jejich ošetřování a zimní opatření</t>
  </si>
  <si>
    <t>- zajištění ochrany veškeré zeleně v prostoru staveniště a v jeho bezprostřední blízkosti pro poškození během realizace stavby</t>
  </si>
  <si>
    <t>0110</t>
  </si>
  <si>
    <t>Zajištění zřízení sjezdů</t>
  </si>
  <si>
    <t>-1887371228</t>
  </si>
  <si>
    <t>- zajištění zřízení a odstranění dočasných sjezdů a nájezdů pro realizaci stavby (1 ks)</t>
  </si>
  <si>
    <t>0111</t>
  </si>
  <si>
    <t>Zajištění obnovy příjezdové panelové komunikace</t>
  </si>
  <si>
    <t>-96317222</t>
  </si>
  <si>
    <t>Zajištění obnovy stávající příjezdové panelové komunikace</t>
  </si>
  <si>
    <t>"obnova stávající plochy panelů při jejím případném porušení (výměna porušených panelů za neporušené)"</t>
  </si>
  <si>
    <t>"celková předpokládaná využívaná panelová plocha 20,0 x 3,0 m"</t>
  </si>
  <si>
    <t>01117</t>
  </si>
  <si>
    <t>Zajištění zřízení provizorní panelové plochy</t>
  </si>
  <si>
    <t>-1814549238</t>
  </si>
  <si>
    <t>"zařízení staveniště a dočasné mezideponie, zpevnění silničními panely včetně podsypu a geotextilie (492,0 m2)"</t>
  </si>
  <si>
    <t>0112</t>
  </si>
  <si>
    <t>Zajištění obnovy asfaltové komunikace</t>
  </si>
  <si>
    <t>2036502464</t>
  </si>
  <si>
    <t>Zajištění obnovy stávající příjezdové asfaltové komunikace</t>
  </si>
  <si>
    <t>"obnova stávající příjezdové komunikace při jejím případném porušení"</t>
  </si>
  <si>
    <t>"předpokládaná plocha využívané zpevněné asfaltové komunikace (15,0 x 3,0) m"</t>
  </si>
  <si>
    <t>011301</t>
  </si>
  <si>
    <t>Provizorní zahrazení jezu</t>
  </si>
  <si>
    <t>-700200868</t>
  </si>
  <si>
    <t>montáž a demontáž zapůjčeného provizorního hrazení včetně zajištění dopravního opatření, jeřábu a dalších nákladů potřebných k této činnosti</t>
  </si>
  <si>
    <t>montáž a demontáž hradicího trámce,</t>
  </si>
  <si>
    <t>montáž a demontáž hradel,</t>
  </si>
  <si>
    <t>montáž a demontáž těsnicí fólie včetně zajištění jejího nákupu .</t>
  </si>
  <si>
    <t>01131</t>
  </si>
  <si>
    <t>Zajištění obnovy nezpevněné komunikace</t>
  </si>
  <si>
    <t>246446792</t>
  </si>
  <si>
    <t>Zajištění obnovy stávající nezpevněné komunikace</t>
  </si>
  <si>
    <t>"obnova stávající nezpevněné komunikace při jejím případném porušení"</t>
  </si>
  <si>
    <t>"předpokládaná plocha využívané nezpevněné komunikace 25,0 x 3,0 m"</t>
  </si>
  <si>
    <t>0113122</t>
  </si>
  <si>
    <t>Zajištění obnovy dlažby v korytě nebo zajištěné provizorních ochranných opatření proti porušení dlažby (např. panely)</t>
  </si>
  <si>
    <t>1246943749</t>
  </si>
  <si>
    <t>obnova stávající dnové a svahové dlažby při jejím případném porušení způsobeném pojížděním mechanizace</t>
  </si>
  <si>
    <t>oprava dlažby ve stávajících parametrech včetně opravy betonového podkladu</t>
  </si>
  <si>
    <t>R - 20001</t>
  </si>
  <si>
    <t>Zajištění pohotovostní vibrační soupravy pro případ povodně v době stavby</t>
  </si>
  <si>
    <t>-2101047028</t>
  </si>
  <si>
    <t>"po dobu celé stavby"</t>
  </si>
  <si>
    <t>02</t>
  </si>
  <si>
    <t>Projektová dokumentace - ostatní náklady</t>
  </si>
  <si>
    <t>0210</t>
  </si>
  <si>
    <t>Vypracování Plánu opatření pro případ havárie</t>
  </si>
  <si>
    <t>8192</t>
  </si>
  <si>
    <t>-1483895297</t>
  </si>
  <si>
    <t>Zhotovitelem vypracovaný Plán opatření pro případ havárie, pro případ úniku závadných látek (např. ropné produkty, cementové výluhy, odpadní vody z těsnících clon, atd.)</t>
  </si>
  <si>
    <t>0221</t>
  </si>
  <si>
    <t>Zpracování povodňového plánu stavby dle §71 zákona č. 254/2001 Sb. včetně zajištění schválení příslušnými orgány správy a Povodím Labe, státní podnik</t>
  </si>
  <si>
    <t>-1195982980</t>
  </si>
  <si>
    <t>023</t>
  </si>
  <si>
    <t>Vypracování projektu skutečného provedení díla</t>
  </si>
  <si>
    <t>1387835463</t>
  </si>
  <si>
    <t>"3 paré + 1 x CD, viz příloha B."</t>
  </si>
  <si>
    <t>03</t>
  </si>
  <si>
    <t>Geodetické práce a vytýčení - ostatní náklady</t>
  </si>
  <si>
    <t>031</t>
  </si>
  <si>
    <t>Vypracování geodetického zaměření skutečného stavu</t>
  </si>
  <si>
    <t>262144</t>
  </si>
  <si>
    <t>-291942203</t>
  </si>
  <si>
    <t>"zaměření ve 2 paré + 1 x CD"</t>
  </si>
  <si>
    <t>035</t>
  </si>
  <si>
    <t>Zajištění veškerých geodetických prací souvisejících s realizací díla</t>
  </si>
  <si>
    <t>-1939734288</t>
  </si>
  <si>
    <t>09</t>
  </si>
  <si>
    <t>Ostatní náklady</t>
  </si>
  <si>
    <t>037</t>
  </si>
  <si>
    <t>Zajištění písemných souhlasných vyjádření všech dotčených vlastníků a případných uživatelů všech pozemků dotčených stavbou s jejich konečnou úpravou po dokončení prací</t>
  </si>
  <si>
    <t>96643726</t>
  </si>
  <si>
    <t>0931</t>
  </si>
  <si>
    <t>Provedení pasportizace stávajících nemovitostí (vč. pozemků) a jejich příslušenství, zajištění fotodokumentace stávajícího stavu přístupových komunikací, jezového tělesa, silničního mostu apod.</t>
  </si>
  <si>
    <t>293512868</t>
  </si>
  <si>
    <t>094</t>
  </si>
  <si>
    <t>Zajištění vytyčení veškerých podzemních zařízení</t>
  </si>
  <si>
    <t>-505395578</t>
  </si>
  <si>
    <t>Zajištění vytýčení veškerých podzemních zařízení</t>
  </si>
  <si>
    <t>095</t>
  </si>
  <si>
    <t>Zajištění šetření o podzemních sítích vč. zajištění nových vyjádření v případě, že před realizací pozbyly platnosti</t>
  </si>
  <si>
    <t>1743806527</t>
  </si>
  <si>
    <t>0990</t>
  </si>
  <si>
    <t>Zajištění povolení ke kácení a zajištění dokladů o předání dřevní hmoty vzniklé smýcením porostů k dalšímu využití</t>
  </si>
  <si>
    <t>34914323</t>
  </si>
  <si>
    <t>0991</t>
  </si>
  <si>
    <t xml:space="preserve">Zajištění opětovného zalesnění </t>
  </si>
  <si>
    <t>-1664318288</t>
  </si>
  <si>
    <t>opětovné zalesnění plochy v místě zařízení staveniště</t>
  </si>
  <si>
    <t>09920</t>
  </si>
  <si>
    <t>Odborné odlovení rybí obsádky z prostoru staveniště</t>
  </si>
  <si>
    <t>-1600121824</t>
  </si>
  <si>
    <t>09921</t>
  </si>
  <si>
    <t>Zajištění biologického dozoru odborně způsobilou osobou</t>
  </si>
  <si>
    <t>-1015474569</t>
  </si>
  <si>
    <t>viz příloha ....</t>
  </si>
  <si>
    <t>biologický dozor po dobu výstavby</t>
  </si>
  <si>
    <t>zajištění terénního monitoringu staveniště</t>
  </si>
  <si>
    <t>sledování výskytu ochranářsky významných organismů</t>
  </si>
  <si>
    <t>zajištění plnění podmínek orgánu ochrany přírody</t>
  </si>
  <si>
    <t>koordinace prací biologického servisu</t>
  </si>
  <si>
    <t>zpracování zprávy o výsledcích biologického dozoru</t>
  </si>
  <si>
    <t>09922</t>
  </si>
  <si>
    <t>Zajištění biologického servisu odborně způsobilou osobou</t>
  </si>
  <si>
    <t>435671884</t>
  </si>
  <si>
    <t>viz příloha ...</t>
  </si>
  <si>
    <t>biologický servis po dobu výstavby</t>
  </si>
  <si>
    <t>zajištění opakovaného záchranného odlovu a přesunu živočichů</t>
  </si>
  <si>
    <t>vedení statistik o transferech živočichů</t>
  </si>
  <si>
    <t>0993</t>
  </si>
  <si>
    <t>Zajištění dopravně inženýrských opatření</t>
  </si>
  <si>
    <t>-1591137930</t>
  </si>
  <si>
    <t>- zajištění dopravně inženýrských opatření</t>
  </si>
  <si>
    <t>- zajištění zřízení a likvidace dopravního značení včetně případné světelné signalizace</t>
  </si>
  <si>
    <t>- zajištění vydání dopravně inženýrského rozhodnutí</t>
  </si>
  <si>
    <t>0994</t>
  </si>
  <si>
    <t>Zajištění veškerých předepsaných rozborů, atestů, zkoušek a revizí dle příslušných norem a dalších předpisů a nařízení platných v ČR, kterými bude prokázáno dosažení předepsané kvality a parametrů dokončeného díla</t>
  </si>
  <si>
    <t>1915355725</t>
  </si>
  <si>
    <t>09945</t>
  </si>
  <si>
    <t>Zajištění měření vibrací při vibroberanění na přilehlé zástavbě a na jezovém objektu</t>
  </si>
  <si>
    <t>256396402</t>
  </si>
  <si>
    <t>09961</t>
  </si>
  <si>
    <t>Dočasné odstranění plotu</t>
  </si>
  <si>
    <t>879807862</t>
  </si>
  <si>
    <t xml:space="preserve">Dočasné odstranění stávajícího plotu </t>
  </si>
  <si>
    <t>"demontáž a montáž stávajícího plotu (pletivo včetně sloupků) z důvodu možnosti provádění stavby v délce 15,0 m"</t>
  </si>
  <si>
    <t>09968</t>
  </si>
  <si>
    <t>Čištění vozovek splachováním vodou povrchu podkladu nebo krytu živičného, betonového nebo dlážděného</t>
  </si>
  <si>
    <t>-162749407</t>
  </si>
  <si>
    <t>"čištění během stavby vodou z mobilních zdrojů"</t>
  </si>
  <si>
    <t>0997</t>
  </si>
  <si>
    <t>Zajištění kontrolního a zkušebního plánu stavby</t>
  </si>
  <si>
    <t>-1450932550</t>
  </si>
  <si>
    <t>09991</t>
  </si>
  <si>
    <t>Zajištění fotodokumentace veškerých konstrukcí, které budou v průběhu výstavby skryty nebo zakryty</t>
  </si>
  <si>
    <t>-1755171183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</si>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</sst>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9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49" fontId="43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174112101" TargetMode="External"/><Relationship Id="rId18" Type="http://schemas.openxmlformats.org/officeDocument/2006/relationships/hyperlink" Target="https://podminky.urs.cz/item/CS_URS_2021_02/274354111" TargetMode="External"/><Relationship Id="rId26" Type="http://schemas.openxmlformats.org/officeDocument/2006/relationships/hyperlink" Target="https://podminky.urs.cz/item/CS_URS_2021_02/321366111" TargetMode="External"/><Relationship Id="rId39" Type="http://schemas.openxmlformats.org/officeDocument/2006/relationships/hyperlink" Target="https://podminky.urs.cz/item/CS_URS_2021_02/931992121" TargetMode="External"/><Relationship Id="rId21" Type="http://schemas.openxmlformats.org/officeDocument/2006/relationships/hyperlink" Target="https://podminky.urs.cz/item/CS_URS_2021_02/321213345R1" TargetMode="External"/><Relationship Id="rId34" Type="http://schemas.openxmlformats.org/officeDocument/2006/relationships/hyperlink" Target="https://podminky.urs.cz/item/CS_URS_2021_02/628635512" TargetMode="External"/><Relationship Id="rId42" Type="http://schemas.openxmlformats.org/officeDocument/2006/relationships/hyperlink" Target="https://podminky.urs.cz/item/CS_URS_2021_02/941111811" TargetMode="External"/><Relationship Id="rId47" Type="http://schemas.openxmlformats.org/officeDocument/2006/relationships/hyperlink" Target="https://podminky.urs.cz/item/CS_URS_2021_02/985311112" TargetMode="External"/><Relationship Id="rId50" Type="http://schemas.openxmlformats.org/officeDocument/2006/relationships/hyperlink" Target="https://podminky.urs.cz/item/CS_URS_2021_02/767995114" TargetMode="External"/><Relationship Id="rId7" Type="http://schemas.openxmlformats.org/officeDocument/2006/relationships/hyperlink" Target="https://podminky.urs.cz/item/CS_URS_2021_02/124253100" TargetMode="External"/><Relationship Id="rId2" Type="http://schemas.openxmlformats.org/officeDocument/2006/relationships/hyperlink" Target="https://podminky.urs.cz/item/CS_URS_2021_02/112155315" TargetMode="External"/><Relationship Id="rId16" Type="http://schemas.openxmlformats.org/officeDocument/2006/relationships/hyperlink" Target="https://podminky.urs.cz/item/CS_URS_2021_02/00572472" TargetMode="External"/><Relationship Id="rId29" Type="http://schemas.openxmlformats.org/officeDocument/2006/relationships/hyperlink" Target="https://podminky.urs.cz/item/CS_URS_2021_02/451313111" TargetMode="External"/><Relationship Id="rId11" Type="http://schemas.openxmlformats.org/officeDocument/2006/relationships/hyperlink" Target="https://podminky.urs.cz/item/CS_URS_2021_02/162251142" TargetMode="External"/><Relationship Id="rId24" Type="http://schemas.openxmlformats.org/officeDocument/2006/relationships/hyperlink" Target="https://podminky.urs.cz/item/CS_URS_2021_02/321352010" TargetMode="External"/><Relationship Id="rId32" Type="http://schemas.openxmlformats.org/officeDocument/2006/relationships/hyperlink" Target="https://podminky.urs.cz/item/CS_URS_2021_02/46251127R1" TargetMode="External"/><Relationship Id="rId37" Type="http://schemas.openxmlformats.org/officeDocument/2006/relationships/hyperlink" Target="https://podminky.urs.cz/item/CS_URS_2021_02/936457111" TargetMode="External"/><Relationship Id="rId40" Type="http://schemas.openxmlformats.org/officeDocument/2006/relationships/hyperlink" Target="https://podminky.urs.cz/item/CS_URS_2021_02/941111111" TargetMode="External"/><Relationship Id="rId45" Type="http://schemas.openxmlformats.org/officeDocument/2006/relationships/hyperlink" Target="https://podminky.urs.cz/item/CS_URS_2021_02/985131111" TargetMode="External"/><Relationship Id="rId53" Type="http://schemas.openxmlformats.org/officeDocument/2006/relationships/drawing" Target="../drawings/drawing2.xml"/><Relationship Id="rId5" Type="http://schemas.openxmlformats.org/officeDocument/2006/relationships/hyperlink" Target="https://podminky.urs.cz/item/CS_URS_2021_02/114203202" TargetMode="External"/><Relationship Id="rId10" Type="http://schemas.openxmlformats.org/officeDocument/2006/relationships/hyperlink" Target="https://podminky.urs.cz/item/CS_URS_2021_02/162251102" TargetMode="External"/><Relationship Id="rId19" Type="http://schemas.openxmlformats.org/officeDocument/2006/relationships/hyperlink" Target="https://podminky.urs.cz/item/CS_URS_2021_02/274354211" TargetMode="External"/><Relationship Id="rId31" Type="http://schemas.openxmlformats.org/officeDocument/2006/relationships/hyperlink" Target="https://podminky.urs.cz/item/CS_URS_2021_02/452311141" TargetMode="External"/><Relationship Id="rId44" Type="http://schemas.openxmlformats.org/officeDocument/2006/relationships/hyperlink" Target="https://podminky.urs.cz/item/CS_URS_2021_02/962022491" TargetMode="External"/><Relationship Id="rId52" Type="http://schemas.openxmlformats.org/officeDocument/2006/relationships/hyperlink" Target="https://podminky.urs.cz/item/CS_URS_2021_02/998767101" TargetMode="External"/><Relationship Id="rId4" Type="http://schemas.openxmlformats.org/officeDocument/2006/relationships/hyperlink" Target="https://podminky.urs.cz/item/CS_URS_2021_02/114203103R1" TargetMode="External"/><Relationship Id="rId9" Type="http://schemas.openxmlformats.org/officeDocument/2006/relationships/hyperlink" Target="https://podminky.urs.cz/item/CS_URS_2021_02/132251253" TargetMode="External"/><Relationship Id="rId14" Type="http://schemas.openxmlformats.org/officeDocument/2006/relationships/hyperlink" Target="https://podminky.urs.cz/item/CS_URS_2021_02/181151311" TargetMode="External"/><Relationship Id="rId22" Type="http://schemas.openxmlformats.org/officeDocument/2006/relationships/hyperlink" Target="https://podminky.urs.cz/item/CS_URS_2021_02/321311115" TargetMode="External"/><Relationship Id="rId27" Type="http://schemas.openxmlformats.org/officeDocument/2006/relationships/hyperlink" Target="https://podminky.urs.cz/item/CS_URS_2021_02/321366112" TargetMode="External"/><Relationship Id="rId30" Type="http://schemas.openxmlformats.org/officeDocument/2006/relationships/hyperlink" Target="https://podminky.urs.cz/item/CS_URS_2021_02/451571221" TargetMode="External"/><Relationship Id="rId35" Type="http://schemas.openxmlformats.org/officeDocument/2006/relationships/hyperlink" Target="https://podminky.urs.cz/item/CS_URS_2021_02/931994142" TargetMode="External"/><Relationship Id="rId43" Type="http://schemas.openxmlformats.org/officeDocument/2006/relationships/hyperlink" Target="https://podminky.urs.cz/item/CS_URS_2021_02/961044111" TargetMode="External"/><Relationship Id="rId48" Type="http://schemas.openxmlformats.org/officeDocument/2006/relationships/hyperlink" Target="https://podminky.urs.cz/item/CS_URS_2021_02/998323011" TargetMode="External"/><Relationship Id="rId8" Type="http://schemas.openxmlformats.org/officeDocument/2006/relationships/hyperlink" Target="https://podminky.urs.cz/item/CS_URS_2021_02/131251203" TargetMode="External"/><Relationship Id="rId51" Type="http://schemas.openxmlformats.org/officeDocument/2006/relationships/hyperlink" Target="https://podminky.urs.cz/item/CS_URS_2021_02/13010918" TargetMode="External"/><Relationship Id="rId3" Type="http://schemas.openxmlformats.org/officeDocument/2006/relationships/hyperlink" Target="https://podminky.urs.cz/item/CS_URS_2021_02/114203103" TargetMode="External"/><Relationship Id="rId12" Type="http://schemas.openxmlformats.org/officeDocument/2006/relationships/hyperlink" Target="https://podminky.urs.cz/item/CS_URS_2021_02/171251101" TargetMode="External"/><Relationship Id="rId17" Type="http://schemas.openxmlformats.org/officeDocument/2006/relationships/hyperlink" Target="https://podminky.urs.cz/item/CS_URS_2021_02/274311127" TargetMode="External"/><Relationship Id="rId25" Type="http://schemas.openxmlformats.org/officeDocument/2006/relationships/hyperlink" Target="https://podminky.urs.cz/item/CS_URS_2021_02/321357110" TargetMode="External"/><Relationship Id="rId33" Type="http://schemas.openxmlformats.org/officeDocument/2006/relationships/hyperlink" Target="https://podminky.urs.cz/item/CS_URS_2021_02/46551322R1" TargetMode="External"/><Relationship Id="rId38" Type="http://schemas.openxmlformats.org/officeDocument/2006/relationships/hyperlink" Target="https://podminky.urs.cz/item/CS_URS_2021_02/977211134" TargetMode="External"/><Relationship Id="rId46" Type="http://schemas.openxmlformats.org/officeDocument/2006/relationships/hyperlink" Target="https://podminky.urs.cz/item/CS_URS_2021_02/938903113R" TargetMode="External"/><Relationship Id="rId20" Type="http://schemas.openxmlformats.org/officeDocument/2006/relationships/hyperlink" Target="https://podminky.urs.cz/item/CS_URS_2021_02/321213345" TargetMode="External"/><Relationship Id="rId41" Type="http://schemas.openxmlformats.org/officeDocument/2006/relationships/hyperlink" Target="https://podminky.urs.cz/item/CS_URS_2021_02/941111211" TargetMode="External"/><Relationship Id="rId1" Type="http://schemas.openxmlformats.org/officeDocument/2006/relationships/hyperlink" Target="https://podminky.urs.cz/item/CS_URS_2021_02/111251102" TargetMode="External"/><Relationship Id="rId6" Type="http://schemas.openxmlformats.org/officeDocument/2006/relationships/hyperlink" Target="https://podminky.urs.cz/item/CS_URS_2021_02/114203301" TargetMode="External"/><Relationship Id="rId15" Type="http://schemas.openxmlformats.org/officeDocument/2006/relationships/hyperlink" Target="https://podminky.urs.cz/item/CS_URS_2021_02/181411121" TargetMode="External"/><Relationship Id="rId23" Type="http://schemas.openxmlformats.org/officeDocument/2006/relationships/hyperlink" Target="https://podminky.urs.cz/item/CS_URS_2021_02/321351010" TargetMode="External"/><Relationship Id="rId28" Type="http://schemas.openxmlformats.org/officeDocument/2006/relationships/hyperlink" Target="https://podminky.urs.cz/item/CS_URS_2021_02/321368211" TargetMode="External"/><Relationship Id="rId36" Type="http://schemas.openxmlformats.org/officeDocument/2006/relationships/hyperlink" Target="https://podminky.urs.cz/item/CS_URS_2021_02/931994172" TargetMode="External"/><Relationship Id="rId49" Type="http://schemas.openxmlformats.org/officeDocument/2006/relationships/hyperlink" Target="https://podminky.urs.cz/item/CS_URS_2021_02/767995111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1_02/451313111" TargetMode="External"/><Relationship Id="rId2" Type="http://schemas.openxmlformats.org/officeDocument/2006/relationships/hyperlink" Target="https://podminky.urs.cz/item/CS_URS_2021_02/114203202" TargetMode="External"/><Relationship Id="rId1" Type="http://schemas.openxmlformats.org/officeDocument/2006/relationships/hyperlink" Target="https://podminky.urs.cz/item/CS_URS_2021_02/114203103" TargetMode="External"/><Relationship Id="rId6" Type="http://schemas.openxmlformats.org/officeDocument/2006/relationships/drawing" Target="../drawings/drawing3.xml"/><Relationship Id="rId5" Type="http://schemas.openxmlformats.org/officeDocument/2006/relationships/hyperlink" Target="https://podminky.urs.cz/item/CS_URS_2021_02/998323011" TargetMode="External"/><Relationship Id="rId4" Type="http://schemas.openxmlformats.org/officeDocument/2006/relationships/hyperlink" Target="https://podminky.urs.cz/item/CS_URS_2021_02/96104411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153112111" TargetMode="External"/><Relationship Id="rId13" Type="http://schemas.openxmlformats.org/officeDocument/2006/relationships/hyperlink" Target="https://podminky.urs.cz/item/CS_URS_2021_02/153113112" TargetMode="External"/><Relationship Id="rId3" Type="http://schemas.openxmlformats.org/officeDocument/2006/relationships/hyperlink" Target="https://podminky.urs.cz/item/CS_URS_2021_02/153111114" TargetMode="External"/><Relationship Id="rId7" Type="http://schemas.openxmlformats.org/officeDocument/2006/relationships/hyperlink" Target="https://podminky.urs.cz/item/CS_URS_2021_02/13011068" TargetMode="External"/><Relationship Id="rId12" Type="http://schemas.openxmlformats.org/officeDocument/2006/relationships/hyperlink" Target="https://podminky.urs.cz/item/CS_URS_2021_02/153112131" TargetMode="External"/><Relationship Id="rId2" Type="http://schemas.openxmlformats.org/officeDocument/2006/relationships/hyperlink" Target="https://podminky.urs.cz/item/CS_URS_2021_02/115101303" TargetMode="External"/><Relationship Id="rId1" Type="http://schemas.openxmlformats.org/officeDocument/2006/relationships/hyperlink" Target="https://podminky.urs.cz/item/CS_URS_2021_02/115101203" TargetMode="External"/><Relationship Id="rId6" Type="http://schemas.openxmlformats.org/officeDocument/2006/relationships/hyperlink" Target="https://podminky.urs.cz/item/CS_URS_2021_02/153111132" TargetMode="External"/><Relationship Id="rId11" Type="http://schemas.openxmlformats.org/officeDocument/2006/relationships/hyperlink" Target="https://podminky.urs.cz/item/CS_URS_2021_02/153112123" TargetMode="External"/><Relationship Id="rId5" Type="http://schemas.openxmlformats.org/officeDocument/2006/relationships/hyperlink" Target="https://podminky.urs.cz/item/CS_URS_2021_02/153111136" TargetMode="External"/><Relationship Id="rId15" Type="http://schemas.openxmlformats.org/officeDocument/2006/relationships/drawing" Target="../drawings/drawing4.xml"/><Relationship Id="rId10" Type="http://schemas.openxmlformats.org/officeDocument/2006/relationships/hyperlink" Target="https://podminky.urs.cz/item/CS_URS_2021_02/153112122" TargetMode="External"/><Relationship Id="rId4" Type="http://schemas.openxmlformats.org/officeDocument/2006/relationships/hyperlink" Target="https://podminky.urs.cz/item/CS_URS_2021_02/153111112" TargetMode="External"/><Relationship Id="rId9" Type="http://schemas.openxmlformats.org/officeDocument/2006/relationships/hyperlink" Target="https://podminky.urs.cz/item/CS_URS_2021_02/153112115" TargetMode="External"/><Relationship Id="rId14" Type="http://schemas.openxmlformats.org/officeDocument/2006/relationships/hyperlink" Target="https://podminky.urs.cz/item/CS_URS_2021_02/998323011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tabSelected="1" workbookViewId="0">
      <selection activeCell="M8" sqref="M8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" customHeight="1">
      <c r="AR2" s="373"/>
      <c r="AS2" s="373"/>
      <c r="AT2" s="373"/>
      <c r="AU2" s="373"/>
      <c r="AV2" s="373"/>
      <c r="AW2" s="373"/>
      <c r="AX2" s="373"/>
      <c r="AY2" s="373"/>
      <c r="AZ2" s="373"/>
      <c r="BA2" s="373"/>
      <c r="BB2" s="373"/>
      <c r="BC2" s="373"/>
      <c r="BD2" s="373"/>
      <c r="BE2" s="373"/>
      <c r="BS2" s="19" t="s">
        <v>6</v>
      </c>
      <c r="BT2" s="19" t="s">
        <v>7</v>
      </c>
    </row>
    <row r="3" spans="1:74" s="1" customFormat="1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57" t="s">
        <v>14</v>
      </c>
      <c r="L5" s="358"/>
      <c r="M5" s="358"/>
      <c r="N5" s="358"/>
      <c r="O5" s="358"/>
      <c r="P5" s="358"/>
      <c r="Q5" s="358"/>
      <c r="R5" s="358"/>
      <c r="S5" s="358"/>
      <c r="T5" s="358"/>
      <c r="U5" s="358"/>
      <c r="V5" s="358"/>
      <c r="W5" s="358"/>
      <c r="X5" s="358"/>
      <c r="Y5" s="358"/>
      <c r="Z5" s="358"/>
      <c r="AA5" s="358"/>
      <c r="AB5" s="358"/>
      <c r="AC5" s="358"/>
      <c r="AD5" s="358"/>
      <c r="AE5" s="358"/>
      <c r="AF5" s="358"/>
      <c r="AG5" s="358"/>
      <c r="AH5" s="358"/>
      <c r="AI5" s="358"/>
      <c r="AJ5" s="358"/>
      <c r="AK5" s="358"/>
      <c r="AL5" s="358"/>
      <c r="AM5" s="358"/>
      <c r="AN5" s="358"/>
      <c r="AO5" s="358"/>
      <c r="AP5" s="24"/>
      <c r="AQ5" s="24"/>
      <c r="AR5" s="22"/>
      <c r="BE5" s="354" t="s">
        <v>15</v>
      </c>
      <c r="BS5" s="19" t="s">
        <v>6</v>
      </c>
    </row>
    <row r="6" spans="1:74" s="1" customFormat="1" ht="36.9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59" t="s">
        <v>17</v>
      </c>
      <c r="L6" s="358"/>
      <c r="M6" s="358"/>
      <c r="N6" s="358"/>
      <c r="O6" s="358"/>
      <c r="P6" s="358"/>
      <c r="Q6" s="358"/>
      <c r="R6" s="358"/>
      <c r="S6" s="358"/>
      <c r="T6" s="358"/>
      <c r="U6" s="358"/>
      <c r="V6" s="358"/>
      <c r="W6" s="358"/>
      <c r="X6" s="358"/>
      <c r="Y6" s="358"/>
      <c r="Z6" s="358"/>
      <c r="AA6" s="358"/>
      <c r="AB6" s="358"/>
      <c r="AC6" s="358"/>
      <c r="AD6" s="358"/>
      <c r="AE6" s="358"/>
      <c r="AF6" s="358"/>
      <c r="AG6" s="358"/>
      <c r="AH6" s="358"/>
      <c r="AI6" s="358"/>
      <c r="AJ6" s="358"/>
      <c r="AK6" s="358"/>
      <c r="AL6" s="358"/>
      <c r="AM6" s="358"/>
      <c r="AN6" s="358"/>
      <c r="AO6" s="358"/>
      <c r="AP6" s="24"/>
      <c r="AQ6" s="24"/>
      <c r="AR6" s="22"/>
      <c r="BE6" s="355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21</v>
      </c>
      <c r="AO7" s="24"/>
      <c r="AP7" s="24"/>
      <c r="AQ7" s="24"/>
      <c r="AR7" s="22"/>
      <c r="BE7" s="355"/>
      <c r="BS7" s="19" t="s">
        <v>6</v>
      </c>
    </row>
    <row r="8" spans="1:74" s="1" customFormat="1" ht="12" customHeight="1">
      <c r="B8" s="23"/>
      <c r="C8" s="24"/>
      <c r="D8" s="31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24</v>
      </c>
      <c r="AL8" s="24"/>
      <c r="AM8" s="24"/>
      <c r="AN8" s="32" t="s">
        <v>25</v>
      </c>
      <c r="AO8" s="24"/>
      <c r="AP8" s="24"/>
      <c r="AQ8" s="24"/>
      <c r="AR8" s="22"/>
      <c r="BE8" s="355"/>
      <c r="BS8" s="19" t="s">
        <v>6</v>
      </c>
    </row>
    <row r="9" spans="1:74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55"/>
      <c r="BS9" s="19" t="s">
        <v>6</v>
      </c>
    </row>
    <row r="10" spans="1:74" s="1" customFormat="1" ht="12" customHeight="1">
      <c r="B10" s="23"/>
      <c r="C10" s="24"/>
      <c r="D10" s="31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27</v>
      </c>
      <c r="AL10" s="24"/>
      <c r="AM10" s="24"/>
      <c r="AN10" s="29" t="s">
        <v>28</v>
      </c>
      <c r="AO10" s="24"/>
      <c r="AP10" s="24"/>
      <c r="AQ10" s="24"/>
      <c r="AR10" s="22"/>
      <c r="BE10" s="355"/>
      <c r="BS10" s="19" t="s">
        <v>6</v>
      </c>
    </row>
    <row r="11" spans="1:74" s="1" customFormat="1" ht="18.45" customHeight="1">
      <c r="B11" s="23"/>
      <c r="C11" s="24"/>
      <c r="D11" s="24"/>
      <c r="E11" s="29" t="s">
        <v>29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30</v>
      </c>
      <c r="AL11" s="24"/>
      <c r="AM11" s="24"/>
      <c r="AN11" s="29" t="s">
        <v>28</v>
      </c>
      <c r="AO11" s="24"/>
      <c r="AP11" s="24"/>
      <c r="AQ11" s="24"/>
      <c r="AR11" s="22"/>
      <c r="BE11" s="355"/>
      <c r="BS11" s="19" t="s">
        <v>6</v>
      </c>
    </row>
    <row r="12" spans="1:74" s="1" customFormat="1" ht="6.9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55"/>
      <c r="BS12" s="19" t="s">
        <v>6</v>
      </c>
    </row>
    <row r="13" spans="1:74" s="1" customFormat="1" ht="12" customHeight="1">
      <c r="B13" s="23"/>
      <c r="C13" s="24"/>
      <c r="D13" s="31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27</v>
      </c>
      <c r="AL13" s="24"/>
      <c r="AM13" s="24"/>
      <c r="AN13" s="33" t="s">
        <v>32</v>
      </c>
      <c r="AO13" s="24"/>
      <c r="AP13" s="24"/>
      <c r="AQ13" s="24"/>
      <c r="AR13" s="22"/>
      <c r="BE13" s="355"/>
      <c r="BS13" s="19" t="s">
        <v>6</v>
      </c>
    </row>
    <row r="14" spans="1:74" ht="13.2">
      <c r="B14" s="23"/>
      <c r="C14" s="24"/>
      <c r="D14" s="24"/>
      <c r="E14" s="360" t="s">
        <v>32</v>
      </c>
      <c r="F14" s="361"/>
      <c r="G14" s="361"/>
      <c r="H14" s="361"/>
      <c r="I14" s="361"/>
      <c r="J14" s="361"/>
      <c r="K14" s="361"/>
      <c r="L14" s="361"/>
      <c r="M14" s="361"/>
      <c r="N14" s="361"/>
      <c r="O14" s="361"/>
      <c r="P14" s="361"/>
      <c r="Q14" s="361"/>
      <c r="R14" s="361"/>
      <c r="S14" s="361"/>
      <c r="T14" s="361"/>
      <c r="U14" s="361"/>
      <c r="V14" s="361"/>
      <c r="W14" s="361"/>
      <c r="X14" s="361"/>
      <c r="Y14" s="361"/>
      <c r="Z14" s="361"/>
      <c r="AA14" s="361"/>
      <c r="AB14" s="361"/>
      <c r="AC14" s="361"/>
      <c r="AD14" s="361"/>
      <c r="AE14" s="361"/>
      <c r="AF14" s="361"/>
      <c r="AG14" s="361"/>
      <c r="AH14" s="361"/>
      <c r="AI14" s="361"/>
      <c r="AJ14" s="361"/>
      <c r="AK14" s="31" t="s">
        <v>30</v>
      </c>
      <c r="AL14" s="24"/>
      <c r="AM14" s="24"/>
      <c r="AN14" s="33" t="s">
        <v>32</v>
      </c>
      <c r="AO14" s="24"/>
      <c r="AP14" s="24"/>
      <c r="AQ14" s="24"/>
      <c r="AR14" s="22"/>
      <c r="BE14" s="355"/>
      <c r="BS14" s="19" t="s">
        <v>6</v>
      </c>
    </row>
    <row r="15" spans="1:74" s="1" customFormat="1" ht="6.9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55"/>
      <c r="BS15" s="19" t="s">
        <v>4</v>
      </c>
    </row>
    <row r="16" spans="1:74" s="1" customFormat="1" ht="12" customHeight="1">
      <c r="B16" s="23"/>
      <c r="C16" s="24"/>
      <c r="D16" s="31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27</v>
      </c>
      <c r="AL16" s="24"/>
      <c r="AM16" s="24"/>
      <c r="AN16" s="29" t="s">
        <v>28</v>
      </c>
      <c r="AO16" s="24"/>
      <c r="AP16" s="24"/>
      <c r="AQ16" s="24"/>
      <c r="AR16" s="22"/>
      <c r="BE16" s="355"/>
      <c r="BS16" s="19" t="s">
        <v>4</v>
      </c>
    </row>
    <row r="17" spans="1:71" s="1" customFormat="1" ht="18.45" customHeight="1">
      <c r="B17" s="23"/>
      <c r="C17" s="24"/>
      <c r="D17" s="24"/>
      <c r="E17" s="29" t="s">
        <v>29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30</v>
      </c>
      <c r="AL17" s="24"/>
      <c r="AM17" s="24"/>
      <c r="AN17" s="29" t="s">
        <v>28</v>
      </c>
      <c r="AO17" s="24"/>
      <c r="AP17" s="24"/>
      <c r="AQ17" s="24"/>
      <c r="AR17" s="22"/>
      <c r="BE17" s="355"/>
      <c r="BS17" s="19" t="s">
        <v>34</v>
      </c>
    </row>
    <row r="18" spans="1:71" s="1" customFormat="1" ht="6.9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55"/>
      <c r="BS18" s="19" t="s">
        <v>6</v>
      </c>
    </row>
    <row r="19" spans="1:71" s="1" customFormat="1" ht="12" customHeight="1">
      <c r="B19" s="23"/>
      <c r="C19" s="24"/>
      <c r="D19" s="31" t="s">
        <v>35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27</v>
      </c>
      <c r="AL19" s="24"/>
      <c r="AM19" s="24"/>
      <c r="AN19" s="29" t="s">
        <v>28</v>
      </c>
      <c r="AO19" s="24"/>
      <c r="AP19" s="24"/>
      <c r="AQ19" s="24"/>
      <c r="AR19" s="22"/>
      <c r="BE19" s="355"/>
      <c r="BS19" s="19" t="s">
        <v>6</v>
      </c>
    </row>
    <row r="20" spans="1:71" s="1" customFormat="1" ht="18.45" customHeight="1">
      <c r="B20" s="23"/>
      <c r="C20" s="24"/>
      <c r="D20" s="24"/>
      <c r="E20" s="29" t="s">
        <v>36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30</v>
      </c>
      <c r="AL20" s="24"/>
      <c r="AM20" s="24"/>
      <c r="AN20" s="29" t="s">
        <v>28</v>
      </c>
      <c r="AO20" s="24"/>
      <c r="AP20" s="24"/>
      <c r="AQ20" s="24"/>
      <c r="AR20" s="22"/>
      <c r="BE20" s="355"/>
      <c r="BS20" s="19" t="s">
        <v>34</v>
      </c>
    </row>
    <row r="21" spans="1:71" s="1" customFormat="1" ht="6.9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55"/>
    </row>
    <row r="22" spans="1:71" s="1" customFormat="1" ht="12" customHeight="1">
      <c r="B22" s="23"/>
      <c r="C22" s="24"/>
      <c r="D22" s="31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55"/>
    </row>
    <row r="23" spans="1:71" s="1" customFormat="1" ht="35.25" customHeight="1">
      <c r="B23" s="23"/>
      <c r="C23" s="24"/>
      <c r="D23" s="24"/>
      <c r="E23" s="362" t="s">
        <v>38</v>
      </c>
      <c r="F23" s="362"/>
      <c r="G23" s="362"/>
      <c r="H23" s="362"/>
      <c r="I23" s="362"/>
      <c r="J23" s="362"/>
      <c r="K23" s="362"/>
      <c r="L23" s="362"/>
      <c r="M23" s="362"/>
      <c r="N23" s="362"/>
      <c r="O23" s="362"/>
      <c r="P23" s="362"/>
      <c r="Q23" s="362"/>
      <c r="R23" s="362"/>
      <c r="S23" s="362"/>
      <c r="T23" s="362"/>
      <c r="U23" s="362"/>
      <c r="V23" s="362"/>
      <c r="W23" s="362"/>
      <c r="X23" s="362"/>
      <c r="Y23" s="362"/>
      <c r="Z23" s="362"/>
      <c r="AA23" s="362"/>
      <c r="AB23" s="362"/>
      <c r="AC23" s="362"/>
      <c r="AD23" s="362"/>
      <c r="AE23" s="362"/>
      <c r="AF23" s="362"/>
      <c r="AG23" s="362"/>
      <c r="AH23" s="362"/>
      <c r="AI23" s="362"/>
      <c r="AJ23" s="362"/>
      <c r="AK23" s="362"/>
      <c r="AL23" s="362"/>
      <c r="AM23" s="362"/>
      <c r="AN23" s="362"/>
      <c r="AO23" s="24"/>
      <c r="AP23" s="24"/>
      <c r="AQ23" s="24"/>
      <c r="AR23" s="22"/>
      <c r="BE23" s="355"/>
    </row>
    <row r="24" spans="1:71" s="1" customFormat="1" ht="6.9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55"/>
    </row>
    <row r="25" spans="1:71" s="1" customFormat="1" ht="6.9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55"/>
    </row>
    <row r="26" spans="1:71" s="2" customFormat="1" ht="25.95" customHeight="1">
      <c r="A26" s="36"/>
      <c r="B26" s="37"/>
      <c r="C26" s="38"/>
      <c r="D26" s="39" t="s">
        <v>39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63">
        <f>ROUND(AG54,2)</f>
        <v>0</v>
      </c>
      <c r="AL26" s="364"/>
      <c r="AM26" s="364"/>
      <c r="AN26" s="364"/>
      <c r="AO26" s="364"/>
      <c r="AP26" s="38"/>
      <c r="AQ26" s="38"/>
      <c r="AR26" s="41"/>
      <c r="BE26" s="355"/>
    </row>
    <row r="27" spans="1:71" s="2" customFormat="1" ht="6.9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55"/>
    </row>
    <row r="28" spans="1:71" s="2" customFormat="1" ht="13.2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65" t="s">
        <v>40</v>
      </c>
      <c r="M28" s="365"/>
      <c r="N28" s="365"/>
      <c r="O28" s="365"/>
      <c r="P28" s="365"/>
      <c r="Q28" s="38"/>
      <c r="R28" s="38"/>
      <c r="S28" s="38"/>
      <c r="T28" s="38"/>
      <c r="U28" s="38"/>
      <c r="V28" s="38"/>
      <c r="W28" s="365" t="s">
        <v>41</v>
      </c>
      <c r="X28" s="365"/>
      <c r="Y28" s="365"/>
      <c r="Z28" s="365"/>
      <c r="AA28" s="365"/>
      <c r="AB28" s="365"/>
      <c r="AC28" s="365"/>
      <c r="AD28" s="365"/>
      <c r="AE28" s="365"/>
      <c r="AF28" s="38"/>
      <c r="AG28" s="38"/>
      <c r="AH28" s="38"/>
      <c r="AI28" s="38"/>
      <c r="AJ28" s="38"/>
      <c r="AK28" s="365" t="s">
        <v>42</v>
      </c>
      <c r="AL28" s="365"/>
      <c r="AM28" s="365"/>
      <c r="AN28" s="365"/>
      <c r="AO28" s="365"/>
      <c r="AP28" s="38"/>
      <c r="AQ28" s="38"/>
      <c r="AR28" s="41"/>
      <c r="BE28" s="355"/>
    </row>
    <row r="29" spans="1:71" s="3" customFormat="1" ht="14.4" hidden="1" customHeight="1">
      <c r="B29" s="42"/>
      <c r="C29" s="43"/>
      <c r="D29" s="31" t="s">
        <v>43</v>
      </c>
      <c r="E29" s="43"/>
      <c r="F29" s="31" t="s">
        <v>44</v>
      </c>
      <c r="G29" s="43"/>
      <c r="H29" s="43"/>
      <c r="I29" s="43"/>
      <c r="J29" s="43"/>
      <c r="K29" s="43"/>
      <c r="L29" s="368">
        <v>0.21</v>
      </c>
      <c r="M29" s="367"/>
      <c r="N29" s="367"/>
      <c r="O29" s="367"/>
      <c r="P29" s="367"/>
      <c r="Q29" s="43"/>
      <c r="R29" s="43"/>
      <c r="S29" s="43"/>
      <c r="T29" s="43"/>
      <c r="U29" s="43"/>
      <c r="V29" s="43"/>
      <c r="W29" s="366">
        <f>ROUND(AZ54, 2)</f>
        <v>0</v>
      </c>
      <c r="X29" s="367"/>
      <c r="Y29" s="367"/>
      <c r="Z29" s="367"/>
      <c r="AA29" s="367"/>
      <c r="AB29" s="367"/>
      <c r="AC29" s="367"/>
      <c r="AD29" s="367"/>
      <c r="AE29" s="367"/>
      <c r="AF29" s="43"/>
      <c r="AG29" s="43"/>
      <c r="AH29" s="43"/>
      <c r="AI29" s="43"/>
      <c r="AJ29" s="43"/>
      <c r="AK29" s="366">
        <f>ROUND(AV54, 2)</f>
        <v>0</v>
      </c>
      <c r="AL29" s="367"/>
      <c r="AM29" s="367"/>
      <c r="AN29" s="367"/>
      <c r="AO29" s="367"/>
      <c r="AP29" s="43"/>
      <c r="AQ29" s="43"/>
      <c r="AR29" s="44"/>
      <c r="BE29" s="356"/>
    </row>
    <row r="30" spans="1:71" s="3" customFormat="1" ht="14.4" hidden="1" customHeight="1">
      <c r="B30" s="42"/>
      <c r="C30" s="43"/>
      <c r="D30" s="43"/>
      <c r="E30" s="43"/>
      <c r="F30" s="31" t="s">
        <v>45</v>
      </c>
      <c r="G30" s="43"/>
      <c r="H30" s="43"/>
      <c r="I30" s="43"/>
      <c r="J30" s="43"/>
      <c r="K30" s="43"/>
      <c r="L30" s="368">
        <v>0.15</v>
      </c>
      <c r="M30" s="367"/>
      <c r="N30" s="367"/>
      <c r="O30" s="367"/>
      <c r="P30" s="367"/>
      <c r="Q30" s="43"/>
      <c r="R30" s="43"/>
      <c r="S30" s="43"/>
      <c r="T30" s="43"/>
      <c r="U30" s="43"/>
      <c r="V30" s="43"/>
      <c r="W30" s="366">
        <f>ROUND(BA54, 2)</f>
        <v>0</v>
      </c>
      <c r="X30" s="367"/>
      <c r="Y30" s="367"/>
      <c r="Z30" s="367"/>
      <c r="AA30" s="367"/>
      <c r="AB30" s="367"/>
      <c r="AC30" s="367"/>
      <c r="AD30" s="367"/>
      <c r="AE30" s="367"/>
      <c r="AF30" s="43"/>
      <c r="AG30" s="43"/>
      <c r="AH30" s="43"/>
      <c r="AI30" s="43"/>
      <c r="AJ30" s="43"/>
      <c r="AK30" s="366">
        <f>ROUND(AW54, 2)</f>
        <v>0</v>
      </c>
      <c r="AL30" s="367"/>
      <c r="AM30" s="367"/>
      <c r="AN30" s="367"/>
      <c r="AO30" s="367"/>
      <c r="AP30" s="43"/>
      <c r="AQ30" s="43"/>
      <c r="AR30" s="44"/>
      <c r="BE30" s="356"/>
    </row>
    <row r="31" spans="1:71" s="3" customFormat="1" ht="14.4" customHeight="1">
      <c r="B31" s="42"/>
      <c r="C31" s="43"/>
      <c r="D31" s="45" t="s">
        <v>43</v>
      </c>
      <c r="E31" s="43"/>
      <c r="F31" s="31" t="s">
        <v>46</v>
      </c>
      <c r="G31" s="43"/>
      <c r="H31" s="43"/>
      <c r="I31" s="43"/>
      <c r="J31" s="43"/>
      <c r="K31" s="43"/>
      <c r="L31" s="368">
        <v>0.21</v>
      </c>
      <c r="M31" s="367"/>
      <c r="N31" s="367"/>
      <c r="O31" s="367"/>
      <c r="P31" s="367"/>
      <c r="Q31" s="43"/>
      <c r="R31" s="43"/>
      <c r="S31" s="43"/>
      <c r="T31" s="43"/>
      <c r="U31" s="43"/>
      <c r="V31" s="43"/>
      <c r="W31" s="366">
        <f>ROUND(BB54, 2)</f>
        <v>0</v>
      </c>
      <c r="X31" s="367"/>
      <c r="Y31" s="367"/>
      <c r="Z31" s="367"/>
      <c r="AA31" s="367"/>
      <c r="AB31" s="367"/>
      <c r="AC31" s="367"/>
      <c r="AD31" s="367"/>
      <c r="AE31" s="367"/>
      <c r="AF31" s="43"/>
      <c r="AG31" s="43"/>
      <c r="AH31" s="43"/>
      <c r="AI31" s="43"/>
      <c r="AJ31" s="43"/>
      <c r="AK31" s="366">
        <v>0</v>
      </c>
      <c r="AL31" s="367"/>
      <c r="AM31" s="367"/>
      <c r="AN31" s="367"/>
      <c r="AO31" s="367"/>
      <c r="AP31" s="43"/>
      <c r="AQ31" s="43"/>
      <c r="AR31" s="44"/>
      <c r="BE31" s="356"/>
    </row>
    <row r="32" spans="1:71" s="3" customFormat="1" ht="14.4" customHeight="1">
      <c r="B32" s="42"/>
      <c r="C32" s="43"/>
      <c r="D32" s="43"/>
      <c r="E32" s="43"/>
      <c r="F32" s="31" t="s">
        <v>47</v>
      </c>
      <c r="G32" s="43"/>
      <c r="H32" s="43"/>
      <c r="I32" s="43"/>
      <c r="J32" s="43"/>
      <c r="K32" s="43"/>
      <c r="L32" s="368">
        <v>0.15</v>
      </c>
      <c r="M32" s="367"/>
      <c r="N32" s="367"/>
      <c r="O32" s="367"/>
      <c r="P32" s="367"/>
      <c r="Q32" s="43"/>
      <c r="R32" s="43"/>
      <c r="S32" s="43"/>
      <c r="T32" s="43"/>
      <c r="U32" s="43"/>
      <c r="V32" s="43"/>
      <c r="W32" s="366">
        <f>ROUND(BC54, 2)</f>
        <v>0</v>
      </c>
      <c r="X32" s="367"/>
      <c r="Y32" s="367"/>
      <c r="Z32" s="367"/>
      <c r="AA32" s="367"/>
      <c r="AB32" s="367"/>
      <c r="AC32" s="367"/>
      <c r="AD32" s="367"/>
      <c r="AE32" s="367"/>
      <c r="AF32" s="43"/>
      <c r="AG32" s="43"/>
      <c r="AH32" s="43"/>
      <c r="AI32" s="43"/>
      <c r="AJ32" s="43"/>
      <c r="AK32" s="366">
        <v>0</v>
      </c>
      <c r="AL32" s="367"/>
      <c r="AM32" s="367"/>
      <c r="AN32" s="367"/>
      <c r="AO32" s="367"/>
      <c r="AP32" s="43"/>
      <c r="AQ32" s="43"/>
      <c r="AR32" s="44"/>
      <c r="BE32" s="356"/>
    </row>
    <row r="33" spans="1:57" s="3" customFormat="1" ht="14.4" hidden="1" customHeight="1">
      <c r="B33" s="42"/>
      <c r="C33" s="43"/>
      <c r="D33" s="43"/>
      <c r="E33" s="43"/>
      <c r="F33" s="31" t="s">
        <v>48</v>
      </c>
      <c r="G33" s="43"/>
      <c r="H33" s="43"/>
      <c r="I33" s="43"/>
      <c r="J33" s="43"/>
      <c r="K33" s="43"/>
      <c r="L33" s="368">
        <v>0</v>
      </c>
      <c r="M33" s="367"/>
      <c r="N33" s="367"/>
      <c r="O33" s="367"/>
      <c r="P33" s="367"/>
      <c r="Q33" s="43"/>
      <c r="R33" s="43"/>
      <c r="S33" s="43"/>
      <c r="T33" s="43"/>
      <c r="U33" s="43"/>
      <c r="V33" s="43"/>
      <c r="W33" s="366">
        <f>ROUND(BD54, 2)</f>
        <v>0</v>
      </c>
      <c r="X33" s="367"/>
      <c r="Y33" s="367"/>
      <c r="Z33" s="367"/>
      <c r="AA33" s="367"/>
      <c r="AB33" s="367"/>
      <c r="AC33" s="367"/>
      <c r="AD33" s="367"/>
      <c r="AE33" s="367"/>
      <c r="AF33" s="43"/>
      <c r="AG33" s="43"/>
      <c r="AH33" s="43"/>
      <c r="AI33" s="43"/>
      <c r="AJ33" s="43"/>
      <c r="AK33" s="366">
        <v>0</v>
      </c>
      <c r="AL33" s="367"/>
      <c r="AM33" s="367"/>
      <c r="AN33" s="367"/>
      <c r="AO33" s="367"/>
      <c r="AP33" s="43"/>
      <c r="AQ33" s="43"/>
      <c r="AR33" s="44"/>
    </row>
    <row r="34" spans="1:57" s="2" customFormat="1" ht="6.9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5" customHeight="1">
      <c r="A35" s="36"/>
      <c r="B35" s="37"/>
      <c r="C35" s="46"/>
      <c r="D35" s="47" t="s">
        <v>49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50</v>
      </c>
      <c r="U35" s="48"/>
      <c r="V35" s="48"/>
      <c r="W35" s="48"/>
      <c r="X35" s="372" t="s">
        <v>51</v>
      </c>
      <c r="Y35" s="370"/>
      <c r="Z35" s="370"/>
      <c r="AA35" s="370"/>
      <c r="AB35" s="370"/>
      <c r="AC35" s="48"/>
      <c r="AD35" s="48"/>
      <c r="AE35" s="48"/>
      <c r="AF35" s="48"/>
      <c r="AG35" s="48"/>
      <c r="AH35" s="48"/>
      <c r="AI35" s="48"/>
      <c r="AJ35" s="48"/>
      <c r="AK35" s="369">
        <f>SUM(AK26:AK33)</f>
        <v>0</v>
      </c>
      <c r="AL35" s="370"/>
      <c r="AM35" s="370"/>
      <c r="AN35" s="370"/>
      <c r="AO35" s="371"/>
      <c r="AP35" s="46"/>
      <c r="AQ35" s="46"/>
      <c r="AR35" s="41"/>
      <c r="BE35" s="36"/>
    </row>
    <row r="36" spans="1:57" s="2" customFormat="1" ht="6.9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" customHeight="1">
      <c r="A37" s="36"/>
      <c r="B37" s="50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41"/>
      <c r="BE37" s="36"/>
    </row>
    <row r="41" spans="1:57" s="2" customFormat="1" ht="6.9" customHeight="1">
      <c r="A41" s="36"/>
      <c r="B41" s="5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41"/>
      <c r="BE41" s="36"/>
    </row>
    <row r="42" spans="1:57" s="2" customFormat="1" ht="24.9" customHeight="1">
      <c r="A42" s="36"/>
      <c r="B42" s="37"/>
      <c r="C42" s="25" t="s">
        <v>52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4"/>
      <c r="C44" s="31" t="s">
        <v>13</v>
      </c>
      <c r="D44" s="55"/>
      <c r="E44" s="55"/>
      <c r="F44" s="55"/>
      <c r="G44" s="55"/>
      <c r="H44" s="55"/>
      <c r="I44" s="55"/>
      <c r="J44" s="55"/>
      <c r="K44" s="55"/>
      <c r="L44" s="55" t="str">
        <f>K5</f>
        <v>3565vvCU2021/II</v>
      </c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6"/>
    </row>
    <row r="45" spans="1:57" s="5" customFormat="1" ht="36.9" customHeight="1">
      <c r="B45" s="57"/>
      <c r="C45" s="58" t="s">
        <v>16</v>
      </c>
      <c r="D45" s="59"/>
      <c r="E45" s="59"/>
      <c r="F45" s="59"/>
      <c r="G45" s="59"/>
      <c r="H45" s="59"/>
      <c r="I45" s="59"/>
      <c r="J45" s="59"/>
      <c r="K45" s="59"/>
      <c r="L45" s="334" t="str">
        <f>K6</f>
        <v>Chrudimka, jez Nemošice, rekonstrukce nábřežních zdí</v>
      </c>
      <c r="M45" s="335"/>
      <c r="N45" s="335"/>
      <c r="O45" s="335"/>
      <c r="P45" s="335"/>
      <c r="Q45" s="335"/>
      <c r="R45" s="335"/>
      <c r="S45" s="335"/>
      <c r="T45" s="335"/>
      <c r="U45" s="335"/>
      <c r="V45" s="335"/>
      <c r="W45" s="335"/>
      <c r="X45" s="335"/>
      <c r="Y45" s="335"/>
      <c r="Z45" s="335"/>
      <c r="AA45" s="335"/>
      <c r="AB45" s="335"/>
      <c r="AC45" s="335"/>
      <c r="AD45" s="335"/>
      <c r="AE45" s="335"/>
      <c r="AF45" s="335"/>
      <c r="AG45" s="335"/>
      <c r="AH45" s="335"/>
      <c r="AI45" s="335"/>
      <c r="AJ45" s="335"/>
      <c r="AK45" s="335"/>
      <c r="AL45" s="335"/>
      <c r="AM45" s="335"/>
      <c r="AN45" s="335"/>
      <c r="AO45" s="335"/>
      <c r="AP45" s="59"/>
      <c r="AQ45" s="59"/>
      <c r="AR45" s="60"/>
    </row>
    <row r="46" spans="1:57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22</v>
      </c>
      <c r="D47" s="38"/>
      <c r="E47" s="38"/>
      <c r="F47" s="38"/>
      <c r="G47" s="38"/>
      <c r="H47" s="38"/>
      <c r="I47" s="38"/>
      <c r="J47" s="38"/>
      <c r="K47" s="38"/>
      <c r="L47" s="61" t="str">
        <f>IF(K8="","",K8)</f>
        <v>Nemošice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24</v>
      </c>
      <c r="AJ47" s="38"/>
      <c r="AK47" s="38"/>
      <c r="AL47" s="38"/>
      <c r="AM47" s="336" t="str">
        <f>IF(AN8= "","",AN8)</f>
        <v>27. 10. 2021</v>
      </c>
      <c r="AN47" s="336"/>
      <c r="AO47" s="38"/>
      <c r="AP47" s="38"/>
      <c r="AQ47" s="38"/>
      <c r="AR47" s="41"/>
      <c r="BE47" s="36"/>
    </row>
    <row r="48" spans="1:57" s="2" customFormat="1" ht="6.9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25.65" customHeight="1">
      <c r="A49" s="36"/>
      <c r="B49" s="37"/>
      <c r="C49" s="31" t="s">
        <v>26</v>
      </c>
      <c r="D49" s="38"/>
      <c r="E49" s="38"/>
      <c r="F49" s="38"/>
      <c r="G49" s="38"/>
      <c r="H49" s="38"/>
      <c r="I49" s="38"/>
      <c r="J49" s="38"/>
      <c r="K49" s="38"/>
      <c r="L49" s="55" t="str">
        <f>IF(E11= "","",E11)</f>
        <v>Povodí Labe, státní podnik, OIČ, Hradec Králové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33</v>
      </c>
      <c r="AJ49" s="38"/>
      <c r="AK49" s="38"/>
      <c r="AL49" s="38"/>
      <c r="AM49" s="337" t="str">
        <f>IF(E17="","",E17)</f>
        <v>Povodí Labe, státní podnik, OIČ, Hradec Králové</v>
      </c>
      <c r="AN49" s="338"/>
      <c r="AO49" s="338"/>
      <c r="AP49" s="338"/>
      <c r="AQ49" s="38"/>
      <c r="AR49" s="41"/>
      <c r="AS49" s="339" t="s">
        <v>53</v>
      </c>
      <c r="AT49" s="340"/>
      <c r="AU49" s="63"/>
      <c r="AV49" s="63"/>
      <c r="AW49" s="63"/>
      <c r="AX49" s="63"/>
      <c r="AY49" s="63"/>
      <c r="AZ49" s="63"/>
      <c r="BA49" s="63"/>
      <c r="BB49" s="63"/>
      <c r="BC49" s="63"/>
      <c r="BD49" s="64"/>
      <c r="BE49" s="36"/>
    </row>
    <row r="50" spans="1:91" s="2" customFormat="1" ht="15.15" customHeight="1">
      <c r="A50" s="36"/>
      <c r="B50" s="37"/>
      <c r="C50" s="31" t="s">
        <v>31</v>
      </c>
      <c r="D50" s="38"/>
      <c r="E50" s="38"/>
      <c r="F50" s="38"/>
      <c r="G50" s="38"/>
      <c r="H50" s="38"/>
      <c r="I50" s="38"/>
      <c r="J50" s="38"/>
      <c r="K50" s="38"/>
      <c r="L50" s="55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35</v>
      </c>
      <c r="AJ50" s="38"/>
      <c r="AK50" s="38"/>
      <c r="AL50" s="38"/>
      <c r="AM50" s="337" t="str">
        <f>IF(E20="","",E20)</f>
        <v>Ing. Eva Morkesová</v>
      </c>
      <c r="AN50" s="338"/>
      <c r="AO50" s="338"/>
      <c r="AP50" s="338"/>
      <c r="AQ50" s="38"/>
      <c r="AR50" s="41"/>
      <c r="AS50" s="341"/>
      <c r="AT50" s="342"/>
      <c r="AU50" s="65"/>
      <c r="AV50" s="65"/>
      <c r="AW50" s="65"/>
      <c r="AX50" s="65"/>
      <c r="AY50" s="65"/>
      <c r="AZ50" s="65"/>
      <c r="BA50" s="65"/>
      <c r="BB50" s="65"/>
      <c r="BC50" s="65"/>
      <c r="BD50" s="66"/>
      <c r="BE50" s="36"/>
    </row>
    <row r="51" spans="1:9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43"/>
      <c r="AT51" s="344"/>
      <c r="AU51" s="67"/>
      <c r="AV51" s="67"/>
      <c r="AW51" s="67"/>
      <c r="AX51" s="67"/>
      <c r="AY51" s="67"/>
      <c r="AZ51" s="67"/>
      <c r="BA51" s="67"/>
      <c r="BB51" s="67"/>
      <c r="BC51" s="67"/>
      <c r="BD51" s="68"/>
      <c r="BE51" s="36"/>
    </row>
    <row r="52" spans="1:91" s="2" customFormat="1" ht="29.25" customHeight="1">
      <c r="A52" s="36"/>
      <c r="B52" s="37"/>
      <c r="C52" s="345" t="s">
        <v>54</v>
      </c>
      <c r="D52" s="346"/>
      <c r="E52" s="346"/>
      <c r="F52" s="346"/>
      <c r="G52" s="346"/>
      <c r="H52" s="69"/>
      <c r="I52" s="348" t="s">
        <v>55</v>
      </c>
      <c r="J52" s="346"/>
      <c r="K52" s="346"/>
      <c r="L52" s="346"/>
      <c r="M52" s="346"/>
      <c r="N52" s="346"/>
      <c r="O52" s="346"/>
      <c r="P52" s="346"/>
      <c r="Q52" s="346"/>
      <c r="R52" s="346"/>
      <c r="S52" s="346"/>
      <c r="T52" s="346"/>
      <c r="U52" s="346"/>
      <c r="V52" s="346"/>
      <c r="W52" s="346"/>
      <c r="X52" s="346"/>
      <c r="Y52" s="346"/>
      <c r="Z52" s="346"/>
      <c r="AA52" s="346"/>
      <c r="AB52" s="346"/>
      <c r="AC52" s="346"/>
      <c r="AD52" s="346"/>
      <c r="AE52" s="346"/>
      <c r="AF52" s="346"/>
      <c r="AG52" s="347" t="s">
        <v>56</v>
      </c>
      <c r="AH52" s="346"/>
      <c r="AI52" s="346"/>
      <c r="AJ52" s="346"/>
      <c r="AK52" s="346"/>
      <c r="AL52" s="346"/>
      <c r="AM52" s="346"/>
      <c r="AN52" s="348" t="s">
        <v>57</v>
      </c>
      <c r="AO52" s="346"/>
      <c r="AP52" s="346"/>
      <c r="AQ52" s="70" t="s">
        <v>58</v>
      </c>
      <c r="AR52" s="41"/>
      <c r="AS52" s="71" t="s">
        <v>59</v>
      </c>
      <c r="AT52" s="72" t="s">
        <v>60</v>
      </c>
      <c r="AU52" s="72" t="s">
        <v>61</v>
      </c>
      <c r="AV52" s="72" t="s">
        <v>62</v>
      </c>
      <c r="AW52" s="72" t="s">
        <v>63</v>
      </c>
      <c r="AX52" s="72" t="s">
        <v>64</v>
      </c>
      <c r="AY52" s="72" t="s">
        <v>65</v>
      </c>
      <c r="AZ52" s="72" t="s">
        <v>66</v>
      </c>
      <c r="BA52" s="72" t="s">
        <v>67</v>
      </c>
      <c r="BB52" s="72" t="s">
        <v>68</v>
      </c>
      <c r="BC52" s="72" t="s">
        <v>69</v>
      </c>
      <c r="BD52" s="73" t="s">
        <v>70</v>
      </c>
      <c r="BE52" s="36"/>
    </row>
    <row r="53" spans="1:91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4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6"/>
      <c r="BE53" s="36"/>
    </row>
    <row r="54" spans="1:91" s="6" customFormat="1" ht="32.4" customHeight="1">
      <c r="B54" s="77"/>
      <c r="C54" s="78" t="s">
        <v>71</v>
      </c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352">
        <f>ROUND(SUM(AG55:AG58),2)</f>
        <v>0</v>
      </c>
      <c r="AH54" s="352"/>
      <c r="AI54" s="352"/>
      <c r="AJ54" s="352"/>
      <c r="AK54" s="352"/>
      <c r="AL54" s="352"/>
      <c r="AM54" s="352"/>
      <c r="AN54" s="353">
        <f>SUM(AG54,AT54)</f>
        <v>0</v>
      </c>
      <c r="AO54" s="353"/>
      <c r="AP54" s="353"/>
      <c r="AQ54" s="81" t="s">
        <v>28</v>
      </c>
      <c r="AR54" s="82"/>
      <c r="AS54" s="83">
        <f>ROUND(SUM(AS55:AS58),2)</f>
        <v>0</v>
      </c>
      <c r="AT54" s="84">
        <f>ROUND(SUM(AV54:AW54),2)</f>
        <v>0</v>
      </c>
      <c r="AU54" s="85">
        <f>ROUND(SUM(AU55:AU58),5)</f>
        <v>0</v>
      </c>
      <c r="AV54" s="84">
        <f>ROUND(AZ54*L29,2)</f>
        <v>0</v>
      </c>
      <c r="AW54" s="84">
        <f>ROUND(BA54*L30,2)</f>
        <v>0</v>
      </c>
      <c r="AX54" s="84">
        <f>ROUND(BB54*L29,2)</f>
        <v>0</v>
      </c>
      <c r="AY54" s="84">
        <f>ROUND(BC54*L30,2)</f>
        <v>0</v>
      </c>
      <c r="AZ54" s="84">
        <f>ROUND(SUM(AZ55:AZ58),2)</f>
        <v>0</v>
      </c>
      <c r="BA54" s="84">
        <f>ROUND(SUM(BA55:BA58),2)</f>
        <v>0</v>
      </c>
      <c r="BB54" s="84">
        <f>ROUND(SUM(BB55:BB58),2)</f>
        <v>0</v>
      </c>
      <c r="BC54" s="84">
        <f>ROUND(SUM(BC55:BC58),2)</f>
        <v>0</v>
      </c>
      <c r="BD54" s="86">
        <f>ROUND(SUM(BD55:BD58),2)</f>
        <v>0</v>
      </c>
      <c r="BS54" s="87" t="s">
        <v>72</v>
      </c>
      <c r="BT54" s="87" t="s">
        <v>73</v>
      </c>
      <c r="BU54" s="88" t="s">
        <v>74</v>
      </c>
      <c r="BV54" s="87" t="s">
        <v>75</v>
      </c>
      <c r="BW54" s="87" t="s">
        <v>5</v>
      </c>
      <c r="BX54" s="87" t="s">
        <v>76</v>
      </c>
      <c r="CL54" s="87" t="s">
        <v>19</v>
      </c>
    </row>
    <row r="55" spans="1:91" s="7" customFormat="1" ht="16.5" customHeight="1">
      <c r="A55" s="89" t="s">
        <v>77</v>
      </c>
      <c r="B55" s="90"/>
      <c r="C55" s="91"/>
      <c r="D55" s="349" t="s">
        <v>78</v>
      </c>
      <c r="E55" s="349"/>
      <c r="F55" s="349"/>
      <c r="G55" s="349"/>
      <c r="H55" s="349"/>
      <c r="I55" s="92"/>
      <c r="J55" s="349" t="s">
        <v>79</v>
      </c>
      <c r="K55" s="349"/>
      <c r="L55" s="349"/>
      <c r="M55" s="349"/>
      <c r="N55" s="349"/>
      <c r="O55" s="349"/>
      <c r="P55" s="349"/>
      <c r="Q55" s="349"/>
      <c r="R55" s="349"/>
      <c r="S55" s="349"/>
      <c r="T55" s="349"/>
      <c r="U55" s="349"/>
      <c r="V55" s="349"/>
      <c r="W55" s="349"/>
      <c r="X55" s="349"/>
      <c r="Y55" s="349"/>
      <c r="Z55" s="349"/>
      <c r="AA55" s="349"/>
      <c r="AB55" s="349"/>
      <c r="AC55" s="349"/>
      <c r="AD55" s="349"/>
      <c r="AE55" s="349"/>
      <c r="AF55" s="349"/>
      <c r="AG55" s="350">
        <f>'1. - SO 01 Rekonstrukce zdí'!J30</f>
        <v>0</v>
      </c>
      <c r="AH55" s="351"/>
      <c r="AI55" s="351"/>
      <c r="AJ55" s="351"/>
      <c r="AK55" s="351"/>
      <c r="AL55" s="351"/>
      <c r="AM55" s="351"/>
      <c r="AN55" s="350">
        <f>SUM(AG55,AT55)</f>
        <v>0</v>
      </c>
      <c r="AO55" s="351"/>
      <c r="AP55" s="351"/>
      <c r="AQ55" s="93" t="s">
        <v>80</v>
      </c>
      <c r="AR55" s="94"/>
      <c r="AS55" s="95">
        <v>0</v>
      </c>
      <c r="AT55" s="96">
        <f>ROUND(SUM(AV55:AW55),2)</f>
        <v>0</v>
      </c>
      <c r="AU55" s="97">
        <f>'1. - SO 01 Rekonstrukce zdí'!P90</f>
        <v>0</v>
      </c>
      <c r="AV55" s="96">
        <f>'1. - SO 01 Rekonstrukce zdí'!J33</f>
        <v>0</v>
      </c>
      <c r="AW55" s="96">
        <f>'1. - SO 01 Rekonstrukce zdí'!J34</f>
        <v>0</v>
      </c>
      <c r="AX55" s="96">
        <f>'1. - SO 01 Rekonstrukce zdí'!J35</f>
        <v>0</v>
      </c>
      <c r="AY55" s="96">
        <f>'1. - SO 01 Rekonstrukce zdí'!J36</f>
        <v>0</v>
      </c>
      <c r="AZ55" s="96">
        <f>'1. - SO 01 Rekonstrukce zdí'!F33</f>
        <v>0</v>
      </c>
      <c r="BA55" s="96">
        <f>'1. - SO 01 Rekonstrukce zdí'!F34</f>
        <v>0</v>
      </c>
      <c r="BB55" s="96">
        <f>'1. - SO 01 Rekonstrukce zdí'!F35</f>
        <v>0</v>
      </c>
      <c r="BC55" s="96">
        <f>'1. - SO 01 Rekonstrukce zdí'!F36</f>
        <v>0</v>
      </c>
      <c r="BD55" s="98">
        <f>'1. - SO 01 Rekonstrukce zdí'!F37</f>
        <v>0</v>
      </c>
      <c r="BT55" s="99" t="s">
        <v>81</v>
      </c>
      <c r="BV55" s="99" t="s">
        <v>75</v>
      </c>
      <c r="BW55" s="99" t="s">
        <v>82</v>
      </c>
      <c r="BX55" s="99" t="s">
        <v>5</v>
      </c>
      <c r="CL55" s="99" t="s">
        <v>19</v>
      </c>
      <c r="CM55" s="99" t="s">
        <v>83</v>
      </c>
    </row>
    <row r="56" spans="1:91" s="7" customFormat="1" ht="24.75" customHeight="1">
      <c r="A56" s="89" t="s">
        <v>77</v>
      </c>
      <c r="B56" s="90"/>
      <c r="C56" s="91"/>
      <c r="D56" s="349" t="s">
        <v>84</v>
      </c>
      <c r="E56" s="349"/>
      <c r="F56" s="349"/>
      <c r="G56" s="349"/>
      <c r="H56" s="349"/>
      <c r="I56" s="92"/>
      <c r="J56" s="349" t="s">
        <v>85</v>
      </c>
      <c r="K56" s="349"/>
      <c r="L56" s="349"/>
      <c r="M56" s="349"/>
      <c r="N56" s="349"/>
      <c r="O56" s="349"/>
      <c r="P56" s="349"/>
      <c r="Q56" s="349"/>
      <c r="R56" s="349"/>
      <c r="S56" s="349"/>
      <c r="T56" s="349"/>
      <c r="U56" s="349"/>
      <c r="V56" s="349"/>
      <c r="W56" s="349"/>
      <c r="X56" s="349"/>
      <c r="Y56" s="349"/>
      <c r="Z56" s="349"/>
      <c r="AA56" s="349"/>
      <c r="AB56" s="349"/>
      <c r="AC56" s="349"/>
      <c r="AD56" s="349"/>
      <c r="AE56" s="349"/>
      <c r="AF56" s="349"/>
      <c r="AG56" s="350">
        <f>'1.a - SO 01a Oprava dlažb...'!J30</f>
        <v>0</v>
      </c>
      <c r="AH56" s="351"/>
      <c r="AI56" s="351"/>
      <c r="AJ56" s="351"/>
      <c r="AK56" s="351"/>
      <c r="AL56" s="351"/>
      <c r="AM56" s="351"/>
      <c r="AN56" s="350">
        <f>SUM(AG56,AT56)</f>
        <v>0</v>
      </c>
      <c r="AO56" s="351"/>
      <c r="AP56" s="351"/>
      <c r="AQ56" s="93" t="s">
        <v>80</v>
      </c>
      <c r="AR56" s="94"/>
      <c r="AS56" s="95">
        <v>0</v>
      </c>
      <c r="AT56" s="96">
        <f>ROUND(SUM(AV56:AW56),2)</f>
        <v>0</v>
      </c>
      <c r="AU56" s="97">
        <f>'1.a - SO 01a Oprava dlažb...'!P85</f>
        <v>0</v>
      </c>
      <c r="AV56" s="96">
        <f>'1.a - SO 01a Oprava dlažb...'!J33</f>
        <v>0</v>
      </c>
      <c r="AW56" s="96">
        <f>'1.a - SO 01a Oprava dlažb...'!J34</f>
        <v>0</v>
      </c>
      <c r="AX56" s="96">
        <f>'1.a - SO 01a Oprava dlažb...'!J35</f>
        <v>0</v>
      </c>
      <c r="AY56" s="96">
        <f>'1.a - SO 01a Oprava dlažb...'!J36</f>
        <v>0</v>
      </c>
      <c r="AZ56" s="96">
        <f>'1.a - SO 01a Oprava dlažb...'!F33</f>
        <v>0</v>
      </c>
      <c r="BA56" s="96">
        <f>'1.a - SO 01a Oprava dlažb...'!F34</f>
        <v>0</v>
      </c>
      <c r="BB56" s="96">
        <f>'1.a - SO 01a Oprava dlažb...'!F35</f>
        <v>0</v>
      </c>
      <c r="BC56" s="96">
        <f>'1.a - SO 01a Oprava dlažb...'!F36</f>
        <v>0</v>
      </c>
      <c r="BD56" s="98">
        <f>'1.a - SO 01a Oprava dlažb...'!F37</f>
        <v>0</v>
      </c>
      <c r="BT56" s="99" t="s">
        <v>81</v>
      </c>
      <c r="BV56" s="99" t="s">
        <v>75</v>
      </c>
      <c r="BW56" s="99" t="s">
        <v>86</v>
      </c>
      <c r="BX56" s="99" t="s">
        <v>5</v>
      </c>
      <c r="CL56" s="99" t="s">
        <v>19</v>
      </c>
      <c r="CM56" s="99" t="s">
        <v>83</v>
      </c>
    </row>
    <row r="57" spans="1:91" s="7" customFormat="1" ht="16.5" customHeight="1">
      <c r="A57" s="89" t="s">
        <v>77</v>
      </c>
      <c r="B57" s="90"/>
      <c r="C57" s="91"/>
      <c r="D57" s="349" t="s">
        <v>87</v>
      </c>
      <c r="E57" s="349"/>
      <c r="F57" s="349"/>
      <c r="G57" s="349"/>
      <c r="H57" s="349"/>
      <c r="I57" s="92"/>
      <c r="J57" s="349" t="s">
        <v>88</v>
      </c>
      <c r="K57" s="349"/>
      <c r="L57" s="349"/>
      <c r="M57" s="349"/>
      <c r="N57" s="349"/>
      <c r="O57" s="349"/>
      <c r="P57" s="349"/>
      <c r="Q57" s="349"/>
      <c r="R57" s="349"/>
      <c r="S57" s="349"/>
      <c r="T57" s="349"/>
      <c r="U57" s="349"/>
      <c r="V57" s="349"/>
      <c r="W57" s="349"/>
      <c r="X57" s="349"/>
      <c r="Y57" s="349"/>
      <c r="Z57" s="349"/>
      <c r="AA57" s="349"/>
      <c r="AB57" s="349"/>
      <c r="AC57" s="349"/>
      <c r="AD57" s="349"/>
      <c r="AE57" s="349"/>
      <c r="AF57" s="349"/>
      <c r="AG57" s="350">
        <f>'2. - SO 02 Štětové stěny'!J30</f>
        <v>0</v>
      </c>
      <c r="AH57" s="351"/>
      <c r="AI57" s="351"/>
      <c r="AJ57" s="351"/>
      <c r="AK57" s="351"/>
      <c r="AL57" s="351"/>
      <c r="AM57" s="351"/>
      <c r="AN57" s="350">
        <f>SUM(AG57,AT57)</f>
        <v>0</v>
      </c>
      <c r="AO57" s="351"/>
      <c r="AP57" s="351"/>
      <c r="AQ57" s="93" t="s">
        <v>80</v>
      </c>
      <c r="AR57" s="94"/>
      <c r="AS57" s="95">
        <v>0</v>
      </c>
      <c r="AT57" s="96">
        <f>ROUND(SUM(AV57:AW57),2)</f>
        <v>0</v>
      </c>
      <c r="AU57" s="97">
        <f>'2. - SO 02 Štětové stěny'!P82</f>
        <v>0</v>
      </c>
      <c r="AV57" s="96">
        <f>'2. - SO 02 Štětové stěny'!J33</f>
        <v>0</v>
      </c>
      <c r="AW57" s="96">
        <f>'2. - SO 02 Štětové stěny'!J34</f>
        <v>0</v>
      </c>
      <c r="AX57" s="96">
        <f>'2. - SO 02 Štětové stěny'!J35</f>
        <v>0</v>
      </c>
      <c r="AY57" s="96">
        <f>'2. - SO 02 Štětové stěny'!J36</f>
        <v>0</v>
      </c>
      <c r="AZ57" s="96">
        <f>'2. - SO 02 Štětové stěny'!F33</f>
        <v>0</v>
      </c>
      <c r="BA57" s="96">
        <f>'2. - SO 02 Štětové stěny'!F34</f>
        <v>0</v>
      </c>
      <c r="BB57" s="96">
        <f>'2. - SO 02 Štětové stěny'!F35</f>
        <v>0</v>
      </c>
      <c r="BC57" s="96">
        <f>'2. - SO 02 Štětové stěny'!F36</f>
        <v>0</v>
      </c>
      <c r="BD57" s="98">
        <f>'2. - SO 02 Štětové stěny'!F37</f>
        <v>0</v>
      </c>
      <c r="BT57" s="99" t="s">
        <v>81</v>
      </c>
      <c r="BV57" s="99" t="s">
        <v>75</v>
      </c>
      <c r="BW57" s="99" t="s">
        <v>89</v>
      </c>
      <c r="BX57" s="99" t="s">
        <v>5</v>
      </c>
      <c r="CL57" s="99" t="s">
        <v>19</v>
      </c>
      <c r="CM57" s="99" t="s">
        <v>83</v>
      </c>
    </row>
    <row r="58" spans="1:91" s="7" customFormat="1" ht="16.5" customHeight="1">
      <c r="A58" s="89" t="s">
        <v>77</v>
      </c>
      <c r="B58" s="90"/>
      <c r="C58" s="91"/>
      <c r="D58" s="349" t="s">
        <v>90</v>
      </c>
      <c r="E58" s="349"/>
      <c r="F58" s="349"/>
      <c r="G58" s="349"/>
      <c r="H58" s="349"/>
      <c r="I58" s="92"/>
      <c r="J58" s="349" t="s">
        <v>91</v>
      </c>
      <c r="K58" s="349"/>
      <c r="L58" s="349"/>
      <c r="M58" s="349"/>
      <c r="N58" s="349"/>
      <c r="O58" s="349"/>
      <c r="P58" s="349"/>
      <c r="Q58" s="349"/>
      <c r="R58" s="349"/>
      <c r="S58" s="349"/>
      <c r="T58" s="349"/>
      <c r="U58" s="349"/>
      <c r="V58" s="349"/>
      <c r="W58" s="349"/>
      <c r="X58" s="349"/>
      <c r="Y58" s="349"/>
      <c r="Z58" s="349"/>
      <c r="AA58" s="349"/>
      <c r="AB58" s="349"/>
      <c r="AC58" s="349"/>
      <c r="AD58" s="349"/>
      <c r="AE58" s="349"/>
      <c r="AF58" s="349"/>
      <c r="AG58" s="350">
        <f>'VON - Vedlejší a ostatní ...'!J30</f>
        <v>0</v>
      </c>
      <c r="AH58" s="351"/>
      <c r="AI58" s="351"/>
      <c r="AJ58" s="351"/>
      <c r="AK58" s="351"/>
      <c r="AL58" s="351"/>
      <c r="AM58" s="351"/>
      <c r="AN58" s="350">
        <f>SUM(AG58,AT58)</f>
        <v>0</v>
      </c>
      <c r="AO58" s="351"/>
      <c r="AP58" s="351"/>
      <c r="AQ58" s="93" t="s">
        <v>90</v>
      </c>
      <c r="AR58" s="94"/>
      <c r="AS58" s="100">
        <v>0</v>
      </c>
      <c r="AT58" s="101">
        <f>ROUND(SUM(AV58:AW58),2)</f>
        <v>0</v>
      </c>
      <c r="AU58" s="102">
        <f>'VON - Vedlejší a ostatní ...'!P84</f>
        <v>0</v>
      </c>
      <c r="AV58" s="101">
        <f>'VON - Vedlejší a ostatní ...'!J33</f>
        <v>0</v>
      </c>
      <c r="AW58" s="101">
        <f>'VON - Vedlejší a ostatní ...'!J34</f>
        <v>0</v>
      </c>
      <c r="AX58" s="101">
        <f>'VON - Vedlejší a ostatní ...'!J35</f>
        <v>0</v>
      </c>
      <c r="AY58" s="101">
        <f>'VON - Vedlejší a ostatní ...'!J36</f>
        <v>0</v>
      </c>
      <c r="AZ58" s="101">
        <f>'VON - Vedlejší a ostatní ...'!F33</f>
        <v>0</v>
      </c>
      <c r="BA58" s="101">
        <f>'VON - Vedlejší a ostatní ...'!F34</f>
        <v>0</v>
      </c>
      <c r="BB58" s="101">
        <f>'VON - Vedlejší a ostatní ...'!F35</f>
        <v>0</v>
      </c>
      <c r="BC58" s="101">
        <f>'VON - Vedlejší a ostatní ...'!F36</f>
        <v>0</v>
      </c>
      <c r="BD58" s="103">
        <f>'VON - Vedlejší a ostatní ...'!F37</f>
        <v>0</v>
      </c>
      <c r="BT58" s="99" t="s">
        <v>81</v>
      </c>
      <c r="BV58" s="99" t="s">
        <v>75</v>
      </c>
      <c r="BW58" s="99" t="s">
        <v>92</v>
      </c>
      <c r="BX58" s="99" t="s">
        <v>5</v>
      </c>
      <c r="CL58" s="99" t="s">
        <v>93</v>
      </c>
      <c r="CM58" s="99" t="s">
        <v>83</v>
      </c>
    </row>
    <row r="59" spans="1:91" s="2" customFormat="1" ht="30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41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  <row r="60" spans="1:91" s="2" customFormat="1" ht="6.9" customHeight="1">
      <c r="A60" s="36"/>
      <c r="B60" s="50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41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</row>
  </sheetData>
  <sheetProtection algorithmName="SHA-512" hashValue="ErQmuxowKeahd8kYVl24VFw46NKg9pTWnwypQLTXfDrZeOXDQK57LvYVEwkdSvy0IxNoY1zgQfRUU+pIg+Ho/w==" saltValue="Gc4Ug5mYj/YDQGhLvclJpsZSnHvfGaPYtHxfHHhDZDvx23Qu5SrVlv+5hoiYTWN6Brjw97x6YoAsQDWUvFLpTg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1. - SO 01 Rekonstrukce zdí'!C2" display="/"/>
    <hyperlink ref="A56" location="'1.a - SO 01a Oprava dlažb...'!C2" display="/"/>
    <hyperlink ref="A57" location="'2. - SO 02 Štětové stěny'!C2" display="/"/>
    <hyperlink ref="A58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41"/>
  <sheetViews>
    <sheetView showGridLines="0" topLeftCell="A452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73"/>
      <c r="M2" s="373"/>
      <c r="N2" s="373"/>
      <c r="O2" s="373"/>
      <c r="P2" s="373"/>
      <c r="Q2" s="373"/>
      <c r="R2" s="373"/>
      <c r="S2" s="373"/>
      <c r="T2" s="373"/>
      <c r="U2" s="373"/>
      <c r="V2" s="373"/>
      <c r="AT2" s="19" t="s">
        <v>82</v>
      </c>
    </row>
    <row r="3" spans="1:46" s="1" customFormat="1" ht="6.9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2"/>
      <c r="AT3" s="19" t="s">
        <v>83</v>
      </c>
    </row>
    <row r="4" spans="1:46" s="1" customFormat="1" ht="24.9" customHeight="1">
      <c r="B4" s="22"/>
      <c r="D4" s="106" t="s">
        <v>94</v>
      </c>
      <c r="L4" s="22"/>
      <c r="M4" s="107" t="s">
        <v>10</v>
      </c>
      <c r="AT4" s="19" t="s">
        <v>34</v>
      </c>
    </row>
    <row r="5" spans="1:46" s="1" customFormat="1" ht="6.9" customHeight="1">
      <c r="B5" s="22"/>
      <c r="L5" s="22"/>
    </row>
    <row r="6" spans="1:46" s="1" customFormat="1" ht="12" customHeight="1">
      <c r="B6" s="22"/>
      <c r="D6" s="108" t="s">
        <v>16</v>
      </c>
      <c r="L6" s="22"/>
    </row>
    <row r="7" spans="1:46" s="1" customFormat="1" ht="16.5" customHeight="1">
      <c r="B7" s="22"/>
      <c r="E7" s="374" t="str">
        <f>'Rekapitulace stavby'!K6</f>
        <v>Chrudimka, jez Nemošice, rekonstrukce nábřežních zdí</v>
      </c>
      <c r="F7" s="375"/>
      <c r="G7" s="375"/>
      <c r="H7" s="375"/>
      <c r="L7" s="22"/>
    </row>
    <row r="8" spans="1:46" s="2" customFormat="1" ht="12" customHeight="1">
      <c r="A8" s="36"/>
      <c r="B8" s="41"/>
      <c r="C8" s="36"/>
      <c r="D8" s="108" t="s">
        <v>95</v>
      </c>
      <c r="E8" s="36"/>
      <c r="F8" s="36"/>
      <c r="G8" s="36"/>
      <c r="H8" s="36"/>
      <c r="I8" s="36"/>
      <c r="J8" s="36"/>
      <c r="K8" s="36"/>
      <c r="L8" s="109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76" t="s">
        <v>96</v>
      </c>
      <c r="F9" s="377"/>
      <c r="G9" s="377"/>
      <c r="H9" s="377"/>
      <c r="I9" s="36"/>
      <c r="J9" s="36"/>
      <c r="K9" s="36"/>
      <c r="L9" s="109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.199999999999999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9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8" t="s">
        <v>18</v>
      </c>
      <c r="E11" s="36"/>
      <c r="F11" s="110" t="s">
        <v>19</v>
      </c>
      <c r="G11" s="36"/>
      <c r="H11" s="36"/>
      <c r="I11" s="108" t="s">
        <v>20</v>
      </c>
      <c r="J11" s="110" t="s">
        <v>21</v>
      </c>
      <c r="K11" s="36"/>
      <c r="L11" s="109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8" t="s">
        <v>22</v>
      </c>
      <c r="E12" s="36"/>
      <c r="F12" s="110" t="s">
        <v>23</v>
      </c>
      <c r="G12" s="36"/>
      <c r="H12" s="36"/>
      <c r="I12" s="108" t="s">
        <v>24</v>
      </c>
      <c r="J12" s="111" t="str">
        <f>'Rekapitulace stavby'!AN8</f>
        <v>27. 10. 2021</v>
      </c>
      <c r="K12" s="36"/>
      <c r="L12" s="109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8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9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8" t="s">
        <v>26</v>
      </c>
      <c r="E14" s="36"/>
      <c r="F14" s="36"/>
      <c r="G14" s="36"/>
      <c r="H14" s="36"/>
      <c r="I14" s="108" t="s">
        <v>27</v>
      </c>
      <c r="J14" s="110" t="s">
        <v>28</v>
      </c>
      <c r="K14" s="36"/>
      <c r="L14" s="109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0" t="s">
        <v>29</v>
      </c>
      <c r="F15" s="36"/>
      <c r="G15" s="36"/>
      <c r="H15" s="36"/>
      <c r="I15" s="108" t="s">
        <v>30</v>
      </c>
      <c r="J15" s="110" t="s">
        <v>28</v>
      </c>
      <c r="K15" s="36"/>
      <c r="L15" s="109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9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8" t="s">
        <v>31</v>
      </c>
      <c r="E17" s="36"/>
      <c r="F17" s="36"/>
      <c r="G17" s="36"/>
      <c r="H17" s="36"/>
      <c r="I17" s="108" t="s">
        <v>27</v>
      </c>
      <c r="J17" s="32" t="str">
        <f>'Rekapitulace stavby'!AN13</f>
        <v>Vyplň údaj</v>
      </c>
      <c r="K17" s="36"/>
      <c r="L17" s="109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78" t="str">
        <f>'Rekapitulace stavby'!E14</f>
        <v>Vyplň údaj</v>
      </c>
      <c r="F18" s="379"/>
      <c r="G18" s="379"/>
      <c r="H18" s="379"/>
      <c r="I18" s="108" t="s">
        <v>30</v>
      </c>
      <c r="J18" s="32" t="str">
        <f>'Rekapitulace stavby'!AN14</f>
        <v>Vyplň údaj</v>
      </c>
      <c r="K18" s="36"/>
      <c r="L18" s="109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9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8" t="s">
        <v>33</v>
      </c>
      <c r="E20" s="36"/>
      <c r="F20" s="36"/>
      <c r="G20" s="36"/>
      <c r="H20" s="36"/>
      <c r="I20" s="108" t="s">
        <v>27</v>
      </c>
      <c r="J20" s="110" t="s">
        <v>28</v>
      </c>
      <c r="K20" s="36"/>
      <c r="L20" s="109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0" t="s">
        <v>29</v>
      </c>
      <c r="F21" s="36"/>
      <c r="G21" s="36"/>
      <c r="H21" s="36"/>
      <c r="I21" s="108" t="s">
        <v>30</v>
      </c>
      <c r="J21" s="110" t="s">
        <v>28</v>
      </c>
      <c r="K21" s="36"/>
      <c r="L21" s="109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9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8" t="s">
        <v>35</v>
      </c>
      <c r="E23" s="36"/>
      <c r="F23" s="36"/>
      <c r="G23" s="36"/>
      <c r="H23" s="36"/>
      <c r="I23" s="108" t="s">
        <v>27</v>
      </c>
      <c r="J23" s="110" t="s">
        <v>28</v>
      </c>
      <c r="K23" s="36"/>
      <c r="L23" s="109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0" t="s">
        <v>36</v>
      </c>
      <c r="F24" s="36"/>
      <c r="G24" s="36"/>
      <c r="H24" s="36"/>
      <c r="I24" s="108" t="s">
        <v>30</v>
      </c>
      <c r="J24" s="110" t="s">
        <v>28</v>
      </c>
      <c r="K24" s="36"/>
      <c r="L24" s="109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9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8" t="s">
        <v>37</v>
      </c>
      <c r="E26" s="36"/>
      <c r="F26" s="36"/>
      <c r="G26" s="36"/>
      <c r="H26" s="36"/>
      <c r="I26" s="36"/>
      <c r="J26" s="36"/>
      <c r="K26" s="36"/>
      <c r="L26" s="109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23.25" customHeight="1">
      <c r="A27" s="112"/>
      <c r="B27" s="113"/>
      <c r="C27" s="112"/>
      <c r="D27" s="112"/>
      <c r="E27" s="380" t="s">
        <v>97</v>
      </c>
      <c r="F27" s="380"/>
      <c r="G27" s="380"/>
      <c r="H27" s="380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9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" customHeight="1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6" t="s">
        <v>39</v>
      </c>
      <c r="E30" s="36"/>
      <c r="F30" s="36"/>
      <c r="G30" s="36"/>
      <c r="H30" s="36"/>
      <c r="I30" s="36"/>
      <c r="J30" s="117">
        <f>ROUND(J90, 2)</f>
        <v>0</v>
      </c>
      <c r="K30" s="36"/>
      <c r="L30" s="109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" customHeight="1">
      <c r="A31" s="36"/>
      <c r="B31" s="41"/>
      <c r="C31" s="36"/>
      <c r="D31" s="115"/>
      <c r="E31" s="115"/>
      <c r="F31" s="115"/>
      <c r="G31" s="115"/>
      <c r="H31" s="115"/>
      <c r="I31" s="115"/>
      <c r="J31" s="115"/>
      <c r="K31" s="115"/>
      <c r="L31" s="109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8" t="s">
        <v>41</v>
      </c>
      <c r="G32" s="36"/>
      <c r="H32" s="36"/>
      <c r="I32" s="118" t="s">
        <v>40</v>
      </c>
      <c r="J32" s="118" t="s">
        <v>42</v>
      </c>
      <c r="K32" s="36"/>
      <c r="L32" s="109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hidden="1" customHeight="1">
      <c r="A33" s="36"/>
      <c r="B33" s="41"/>
      <c r="C33" s="36"/>
      <c r="D33" s="119" t="s">
        <v>43</v>
      </c>
      <c r="E33" s="108" t="s">
        <v>44</v>
      </c>
      <c r="F33" s="120">
        <f>ROUND((SUM(BE90:BE540)),  2)</f>
        <v>0</v>
      </c>
      <c r="G33" s="36"/>
      <c r="H33" s="36"/>
      <c r="I33" s="121">
        <v>0.21</v>
      </c>
      <c r="J33" s="120">
        <f>ROUND(((SUM(BE90:BE540))*I33),  2)</f>
        <v>0</v>
      </c>
      <c r="K33" s="36"/>
      <c r="L33" s="109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hidden="1" customHeight="1">
      <c r="A34" s="36"/>
      <c r="B34" s="41"/>
      <c r="C34" s="36"/>
      <c r="D34" s="36"/>
      <c r="E34" s="108" t="s">
        <v>45</v>
      </c>
      <c r="F34" s="120">
        <f>ROUND((SUM(BF90:BF540)),  2)</f>
        <v>0</v>
      </c>
      <c r="G34" s="36"/>
      <c r="H34" s="36"/>
      <c r="I34" s="121">
        <v>0.15</v>
      </c>
      <c r="J34" s="120">
        <f>ROUND(((SUM(BF90:BF540))*I34),  2)</f>
        <v>0</v>
      </c>
      <c r="K34" s="36"/>
      <c r="L34" s="109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customHeight="1">
      <c r="A35" s="36"/>
      <c r="B35" s="41"/>
      <c r="C35" s="36"/>
      <c r="D35" s="108" t="s">
        <v>43</v>
      </c>
      <c r="E35" s="108" t="s">
        <v>46</v>
      </c>
      <c r="F35" s="120">
        <f>ROUND((SUM(BG90:BG540)),  2)</f>
        <v>0</v>
      </c>
      <c r="G35" s="36"/>
      <c r="H35" s="36"/>
      <c r="I35" s="121">
        <v>0.21</v>
      </c>
      <c r="J35" s="120">
        <f>0</f>
        <v>0</v>
      </c>
      <c r="K35" s="36"/>
      <c r="L35" s="109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customHeight="1">
      <c r="A36" s="36"/>
      <c r="B36" s="41"/>
      <c r="C36" s="36"/>
      <c r="D36" s="36"/>
      <c r="E36" s="108" t="s">
        <v>47</v>
      </c>
      <c r="F36" s="120">
        <f>ROUND((SUM(BH90:BH540)),  2)</f>
        <v>0</v>
      </c>
      <c r="G36" s="36"/>
      <c r="H36" s="36"/>
      <c r="I36" s="121">
        <v>0.15</v>
      </c>
      <c r="J36" s="120">
        <f>0</f>
        <v>0</v>
      </c>
      <c r="K36" s="36"/>
      <c r="L36" s="109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8" t="s">
        <v>48</v>
      </c>
      <c r="F37" s="120">
        <f>ROUND((SUM(BI90:BI540)),  2)</f>
        <v>0</v>
      </c>
      <c r="G37" s="36"/>
      <c r="H37" s="36"/>
      <c r="I37" s="121">
        <v>0</v>
      </c>
      <c r="J37" s="120">
        <f>0</f>
        <v>0</v>
      </c>
      <c r="K37" s="36"/>
      <c r="L37" s="109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9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2"/>
      <c r="D39" s="123" t="s">
        <v>49</v>
      </c>
      <c r="E39" s="124"/>
      <c r="F39" s="124"/>
      <c r="G39" s="125" t="s">
        <v>50</v>
      </c>
      <c r="H39" s="126" t="s">
        <v>51</v>
      </c>
      <c r="I39" s="124"/>
      <c r="J39" s="127">
        <f>SUM(J30:J37)</f>
        <v>0</v>
      </c>
      <c r="K39" s="128"/>
      <c r="L39" s="109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" customHeight="1">
      <c r="A44" s="36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" customHeight="1">
      <c r="A45" s="36"/>
      <c r="B45" s="37"/>
      <c r="C45" s="25" t="s">
        <v>98</v>
      </c>
      <c r="D45" s="38"/>
      <c r="E45" s="38"/>
      <c r="F45" s="38"/>
      <c r="G45" s="38"/>
      <c r="H45" s="38"/>
      <c r="I45" s="38"/>
      <c r="J45" s="38"/>
      <c r="K45" s="38"/>
      <c r="L45" s="109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9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9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81" t="str">
        <f>E7</f>
        <v>Chrudimka, jez Nemošice, rekonstrukce nábřežních zdí</v>
      </c>
      <c r="F48" s="382"/>
      <c r="G48" s="382"/>
      <c r="H48" s="382"/>
      <c r="I48" s="38"/>
      <c r="J48" s="38"/>
      <c r="K48" s="38"/>
      <c r="L48" s="109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95</v>
      </c>
      <c r="D49" s="38"/>
      <c r="E49" s="38"/>
      <c r="F49" s="38"/>
      <c r="G49" s="38"/>
      <c r="H49" s="38"/>
      <c r="I49" s="38"/>
      <c r="J49" s="38"/>
      <c r="K49" s="38"/>
      <c r="L49" s="109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34" t="str">
        <f>E9</f>
        <v>1. - SO 01 Rekonstrukce zdí</v>
      </c>
      <c r="F50" s="383"/>
      <c r="G50" s="383"/>
      <c r="H50" s="383"/>
      <c r="I50" s="38"/>
      <c r="J50" s="38"/>
      <c r="K50" s="38"/>
      <c r="L50" s="109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9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22</v>
      </c>
      <c r="D52" s="38"/>
      <c r="E52" s="38"/>
      <c r="F52" s="29" t="str">
        <f>F12</f>
        <v>Nemošice</v>
      </c>
      <c r="G52" s="38"/>
      <c r="H52" s="38"/>
      <c r="I52" s="31" t="s">
        <v>24</v>
      </c>
      <c r="J52" s="62" t="str">
        <f>IF(J12="","",J12)</f>
        <v>27. 10. 2021</v>
      </c>
      <c r="K52" s="38"/>
      <c r="L52" s="109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9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40.049999999999997" customHeight="1">
      <c r="A54" s="36"/>
      <c r="B54" s="37"/>
      <c r="C54" s="31" t="s">
        <v>26</v>
      </c>
      <c r="D54" s="38"/>
      <c r="E54" s="38"/>
      <c r="F54" s="29" t="str">
        <f>E15</f>
        <v>Povodí Labe, státní podnik, OIČ, Hradec Králové</v>
      </c>
      <c r="G54" s="38"/>
      <c r="H54" s="38"/>
      <c r="I54" s="31" t="s">
        <v>33</v>
      </c>
      <c r="J54" s="34" t="str">
        <f>E21</f>
        <v>Povodí Labe, státní podnik, OIČ, Hradec Králové</v>
      </c>
      <c r="K54" s="38"/>
      <c r="L54" s="109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15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35</v>
      </c>
      <c r="J55" s="34" t="str">
        <f>E24</f>
        <v>Ing. Eva Morkesová</v>
      </c>
      <c r="K55" s="38"/>
      <c r="L55" s="109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9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3" t="s">
        <v>99</v>
      </c>
      <c r="D57" s="134"/>
      <c r="E57" s="134"/>
      <c r="F57" s="134"/>
      <c r="G57" s="134"/>
      <c r="H57" s="134"/>
      <c r="I57" s="134"/>
      <c r="J57" s="135" t="s">
        <v>100</v>
      </c>
      <c r="K57" s="134"/>
      <c r="L57" s="109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9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8" customHeight="1">
      <c r="A59" s="36"/>
      <c r="B59" s="37"/>
      <c r="C59" s="136" t="s">
        <v>71</v>
      </c>
      <c r="D59" s="38"/>
      <c r="E59" s="38"/>
      <c r="F59" s="38"/>
      <c r="G59" s="38"/>
      <c r="H59" s="38"/>
      <c r="I59" s="38"/>
      <c r="J59" s="80">
        <f>J90</f>
        <v>0</v>
      </c>
      <c r="K59" s="38"/>
      <c r="L59" s="109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101</v>
      </c>
    </row>
    <row r="60" spans="1:47" s="9" customFormat="1" ht="24.9" customHeight="1">
      <c r="B60" s="137"/>
      <c r="C60" s="138"/>
      <c r="D60" s="139" t="s">
        <v>102</v>
      </c>
      <c r="E60" s="140"/>
      <c r="F60" s="140"/>
      <c r="G60" s="140"/>
      <c r="H60" s="140"/>
      <c r="I60" s="140"/>
      <c r="J60" s="141">
        <f>J91</f>
        <v>0</v>
      </c>
      <c r="K60" s="138"/>
      <c r="L60" s="142"/>
    </row>
    <row r="61" spans="1:47" s="10" customFormat="1" ht="19.95" customHeight="1">
      <c r="B61" s="143"/>
      <c r="C61" s="144"/>
      <c r="D61" s="145" t="s">
        <v>103</v>
      </c>
      <c r="E61" s="146"/>
      <c r="F61" s="146"/>
      <c r="G61" s="146"/>
      <c r="H61" s="146"/>
      <c r="I61" s="146"/>
      <c r="J61" s="147">
        <f>J92</f>
        <v>0</v>
      </c>
      <c r="K61" s="144"/>
      <c r="L61" s="148"/>
    </row>
    <row r="62" spans="1:47" s="10" customFormat="1" ht="19.95" customHeight="1">
      <c r="B62" s="143"/>
      <c r="C62" s="144"/>
      <c r="D62" s="145" t="s">
        <v>104</v>
      </c>
      <c r="E62" s="146"/>
      <c r="F62" s="146"/>
      <c r="G62" s="146"/>
      <c r="H62" s="146"/>
      <c r="I62" s="146"/>
      <c r="J62" s="147">
        <f>J227</f>
        <v>0</v>
      </c>
      <c r="K62" s="144"/>
      <c r="L62" s="148"/>
    </row>
    <row r="63" spans="1:47" s="10" customFormat="1" ht="19.95" customHeight="1">
      <c r="B63" s="143"/>
      <c r="C63" s="144"/>
      <c r="D63" s="145" t="s">
        <v>105</v>
      </c>
      <c r="E63" s="146"/>
      <c r="F63" s="146"/>
      <c r="G63" s="146"/>
      <c r="H63" s="146"/>
      <c r="I63" s="146"/>
      <c r="J63" s="147">
        <f>J254</f>
        <v>0</v>
      </c>
      <c r="K63" s="144"/>
      <c r="L63" s="148"/>
    </row>
    <row r="64" spans="1:47" s="10" customFormat="1" ht="19.95" customHeight="1">
      <c r="B64" s="143"/>
      <c r="C64" s="144"/>
      <c r="D64" s="145" t="s">
        <v>106</v>
      </c>
      <c r="E64" s="146"/>
      <c r="F64" s="146"/>
      <c r="G64" s="146"/>
      <c r="H64" s="146"/>
      <c r="I64" s="146"/>
      <c r="J64" s="147">
        <f>J340</f>
        <v>0</v>
      </c>
      <c r="K64" s="144"/>
      <c r="L64" s="148"/>
    </row>
    <row r="65" spans="1:31" s="10" customFormat="1" ht="19.95" customHeight="1">
      <c r="B65" s="143"/>
      <c r="C65" s="144"/>
      <c r="D65" s="145" t="s">
        <v>107</v>
      </c>
      <c r="E65" s="146"/>
      <c r="F65" s="146"/>
      <c r="G65" s="146"/>
      <c r="H65" s="146"/>
      <c r="I65" s="146"/>
      <c r="J65" s="147">
        <f>J379</f>
        <v>0</v>
      </c>
      <c r="K65" s="144"/>
      <c r="L65" s="148"/>
    </row>
    <row r="66" spans="1:31" s="10" customFormat="1" ht="19.95" customHeight="1">
      <c r="B66" s="143"/>
      <c r="C66" s="144"/>
      <c r="D66" s="145" t="s">
        <v>108</v>
      </c>
      <c r="E66" s="146"/>
      <c r="F66" s="146"/>
      <c r="G66" s="146"/>
      <c r="H66" s="146"/>
      <c r="I66" s="146"/>
      <c r="J66" s="147">
        <f>J385</f>
        <v>0</v>
      </c>
      <c r="K66" s="144"/>
      <c r="L66" s="148"/>
    </row>
    <row r="67" spans="1:31" s="10" customFormat="1" ht="19.95" customHeight="1">
      <c r="B67" s="143"/>
      <c r="C67" s="144"/>
      <c r="D67" s="145" t="s">
        <v>109</v>
      </c>
      <c r="E67" s="146"/>
      <c r="F67" s="146"/>
      <c r="G67" s="146"/>
      <c r="H67" s="146"/>
      <c r="I67" s="146"/>
      <c r="J67" s="147">
        <f>J478</f>
        <v>0</v>
      </c>
      <c r="K67" s="144"/>
      <c r="L67" s="148"/>
    </row>
    <row r="68" spans="1:31" s="10" customFormat="1" ht="19.95" customHeight="1">
      <c r="B68" s="143"/>
      <c r="C68" s="144"/>
      <c r="D68" s="145" t="s">
        <v>110</v>
      </c>
      <c r="E68" s="146"/>
      <c r="F68" s="146"/>
      <c r="G68" s="146"/>
      <c r="H68" s="146"/>
      <c r="I68" s="146"/>
      <c r="J68" s="147">
        <f>J505</f>
        <v>0</v>
      </c>
      <c r="K68" s="144"/>
      <c r="L68" s="148"/>
    </row>
    <row r="69" spans="1:31" s="9" customFormat="1" ht="24.9" customHeight="1">
      <c r="B69" s="137"/>
      <c r="C69" s="138"/>
      <c r="D69" s="139" t="s">
        <v>111</v>
      </c>
      <c r="E69" s="140"/>
      <c r="F69" s="140"/>
      <c r="G69" s="140"/>
      <c r="H69" s="140"/>
      <c r="I69" s="140"/>
      <c r="J69" s="141">
        <f>J509</f>
        <v>0</v>
      </c>
      <c r="K69" s="138"/>
      <c r="L69" s="142"/>
    </row>
    <row r="70" spans="1:31" s="10" customFormat="1" ht="19.95" customHeight="1">
      <c r="B70" s="143"/>
      <c r="C70" s="144"/>
      <c r="D70" s="145" t="s">
        <v>112</v>
      </c>
      <c r="E70" s="146"/>
      <c r="F70" s="146"/>
      <c r="G70" s="146"/>
      <c r="H70" s="146"/>
      <c r="I70" s="146"/>
      <c r="J70" s="147">
        <f>J510</f>
        <v>0</v>
      </c>
      <c r="K70" s="144"/>
      <c r="L70" s="148"/>
    </row>
    <row r="71" spans="1:31" s="2" customFormat="1" ht="21.75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09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" customHeight="1">
      <c r="A72" s="36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109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6" spans="1:31" s="2" customFormat="1" ht="6.9" customHeight="1">
      <c r="A76" s="36"/>
      <c r="B76" s="52"/>
      <c r="C76" s="53"/>
      <c r="D76" s="53"/>
      <c r="E76" s="53"/>
      <c r="F76" s="53"/>
      <c r="G76" s="53"/>
      <c r="H76" s="53"/>
      <c r="I76" s="53"/>
      <c r="J76" s="53"/>
      <c r="K76" s="53"/>
      <c r="L76" s="109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24.9" customHeight="1">
      <c r="A77" s="36"/>
      <c r="B77" s="37"/>
      <c r="C77" s="25" t="s">
        <v>113</v>
      </c>
      <c r="D77" s="38"/>
      <c r="E77" s="38"/>
      <c r="F77" s="38"/>
      <c r="G77" s="38"/>
      <c r="H77" s="38"/>
      <c r="I77" s="38"/>
      <c r="J77" s="38"/>
      <c r="K77" s="38"/>
      <c r="L77" s="109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09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16</v>
      </c>
      <c r="D79" s="38"/>
      <c r="E79" s="38"/>
      <c r="F79" s="38"/>
      <c r="G79" s="38"/>
      <c r="H79" s="38"/>
      <c r="I79" s="38"/>
      <c r="J79" s="38"/>
      <c r="K79" s="38"/>
      <c r="L79" s="109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6.5" customHeight="1">
      <c r="A80" s="36"/>
      <c r="B80" s="37"/>
      <c r="C80" s="38"/>
      <c r="D80" s="38"/>
      <c r="E80" s="381" t="str">
        <f>E7</f>
        <v>Chrudimka, jez Nemošice, rekonstrukce nábřežních zdí</v>
      </c>
      <c r="F80" s="382"/>
      <c r="G80" s="382"/>
      <c r="H80" s="382"/>
      <c r="I80" s="38"/>
      <c r="J80" s="38"/>
      <c r="K80" s="38"/>
      <c r="L80" s="109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>
      <c r="A81" s="36"/>
      <c r="B81" s="37"/>
      <c r="C81" s="31" t="s">
        <v>95</v>
      </c>
      <c r="D81" s="38"/>
      <c r="E81" s="38"/>
      <c r="F81" s="38"/>
      <c r="G81" s="38"/>
      <c r="H81" s="38"/>
      <c r="I81" s="38"/>
      <c r="J81" s="38"/>
      <c r="K81" s="38"/>
      <c r="L81" s="109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6.5" customHeight="1">
      <c r="A82" s="36"/>
      <c r="B82" s="37"/>
      <c r="C82" s="38"/>
      <c r="D82" s="38"/>
      <c r="E82" s="334" t="str">
        <f>E9</f>
        <v>1. - SO 01 Rekonstrukce zdí</v>
      </c>
      <c r="F82" s="383"/>
      <c r="G82" s="383"/>
      <c r="H82" s="383"/>
      <c r="I82" s="38"/>
      <c r="J82" s="38"/>
      <c r="K82" s="38"/>
      <c r="L82" s="109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6.9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09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2" customHeight="1">
      <c r="A84" s="36"/>
      <c r="B84" s="37"/>
      <c r="C84" s="31" t="s">
        <v>22</v>
      </c>
      <c r="D84" s="38"/>
      <c r="E84" s="38"/>
      <c r="F84" s="29" t="str">
        <f>F12</f>
        <v>Nemošice</v>
      </c>
      <c r="G84" s="38"/>
      <c r="H84" s="38"/>
      <c r="I84" s="31" t="s">
        <v>24</v>
      </c>
      <c r="J84" s="62" t="str">
        <f>IF(J12="","",J12)</f>
        <v>27. 10. 2021</v>
      </c>
      <c r="K84" s="38"/>
      <c r="L84" s="109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6.9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09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40.049999999999997" customHeight="1">
      <c r="A86" s="36"/>
      <c r="B86" s="37"/>
      <c r="C86" s="31" t="s">
        <v>26</v>
      </c>
      <c r="D86" s="38"/>
      <c r="E86" s="38"/>
      <c r="F86" s="29" t="str">
        <f>E15</f>
        <v>Povodí Labe, státní podnik, OIČ, Hradec Králové</v>
      </c>
      <c r="G86" s="38"/>
      <c r="H86" s="38"/>
      <c r="I86" s="31" t="s">
        <v>33</v>
      </c>
      <c r="J86" s="34" t="str">
        <f>E21</f>
        <v>Povodí Labe, státní podnik, OIČ, Hradec Králové</v>
      </c>
      <c r="K86" s="38"/>
      <c r="L86" s="109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5.15" customHeight="1">
      <c r="A87" s="36"/>
      <c r="B87" s="37"/>
      <c r="C87" s="31" t="s">
        <v>31</v>
      </c>
      <c r="D87" s="38"/>
      <c r="E87" s="38"/>
      <c r="F87" s="29" t="str">
        <f>IF(E18="","",E18)</f>
        <v>Vyplň údaj</v>
      </c>
      <c r="G87" s="38"/>
      <c r="H87" s="38"/>
      <c r="I87" s="31" t="s">
        <v>35</v>
      </c>
      <c r="J87" s="34" t="str">
        <f>E24</f>
        <v>Ing. Eva Morkesová</v>
      </c>
      <c r="K87" s="38"/>
      <c r="L87" s="109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10.35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09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11" customFormat="1" ht="29.25" customHeight="1">
      <c r="A89" s="149"/>
      <c r="B89" s="150"/>
      <c r="C89" s="151" t="s">
        <v>114</v>
      </c>
      <c r="D89" s="152" t="s">
        <v>58</v>
      </c>
      <c r="E89" s="152" t="s">
        <v>54</v>
      </c>
      <c r="F89" s="152" t="s">
        <v>55</v>
      </c>
      <c r="G89" s="152" t="s">
        <v>115</v>
      </c>
      <c r="H89" s="152" t="s">
        <v>116</v>
      </c>
      <c r="I89" s="152" t="s">
        <v>117</v>
      </c>
      <c r="J89" s="152" t="s">
        <v>100</v>
      </c>
      <c r="K89" s="153" t="s">
        <v>118</v>
      </c>
      <c r="L89" s="154"/>
      <c r="M89" s="71" t="s">
        <v>28</v>
      </c>
      <c r="N89" s="72" t="s">
        <v>43</v>
      </c>
      <c r="O89" s="72" t="s">
        <v>119</v>
      </c>
      <c r="P89" s="72" t="s">
        <v>120</v>
      </c>
      <c r="Q89" s="72" t="s">
        <v>121</v>
      </c>
      <c r="R89" s="72" t="s">
        <v>122</v>
      </c>
      <c r="S89" s="72" t="s">
        <v>123</v>
      </c>
      <c r="T89" s="73" t="s">
        <v>124</v>
      </c>
      <c r="U89" s="149"/>
      <c r="V89" s="149"/>
      <c r="W89" s="149"/>
      <c r="X89" s="149"/>
      <c r="Y89" s="149"/>
      <c r="Z89" s="149"/>
      <c r="AA89" s="149"/>
      <c r="AB89" s="149"/>
      <c r="AC89" s="149"/>
      <c r="AD89" s="149"/>
      <c r="AE89" s="149"/>
    </row>
    <row r="90" spans="1:65" s="2" customFormat="1" ht="22.8" customHeight="1">
      <c r="A90" s="36"/>
      <c r="B90" s="37"/>
      <c r="C90" s="78" t="s">
        <v>125</v>
      </c>
      <c r="D90" s="38"/>
      <c r="E90" s="38"/>
      <c r="F90" s="38"/>
      <c r="G90" s="38"/>
      <c r="H90" s="38"/>
      <c r="I90" s="38"/>
      <c r="J90" s="155">
        <f>BK90</f>
        <v>0</v>
      </c>
      <c r="K90" s="38"/>
      <c r="L90" s="41"/>
      <c r="M90" s="74"/>
      <c r="N90" s="156"/>
      <c r="O90" s="75"/>
      <c r="P90" s="157">
        <f>P91+P509</f>
        <v>0</v>
      </c>
      <c r="Q90" s="75"/>
      <c r="R90" s="157">
        <f>R91+R509</f>
        <v>176.19077177239998</v>
      </c>
      <c r="S90" s="75"/>
      <c r="T90" s="158">
        <f>T91+T509</f>
        <v>627.21066400000007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9" t="s">
        <v>72</v>
      </c>
      <c r="AU90" s="19" t="s">
        <v>101</v>
      </c>
      <c r="BK90" s="159">
        <f>BK91+BK509</f>
        <v>0</v>
      </c>
    </row>
    <row r="91" spans="1:65" s="12" customFormat="1" ht="25.95" customHeight="1">
      <c r="B91" s="160"/>
      <c r="C91" s="161"/>
      <c r="D91" s="162" t="s">
        <v>72</v>
      </c>
      <c r="E91" s="163" t="s">
        <v>126</v>
      </c>
      <c r="F91" s="163" t="s">
        <v>127</v>
      </c>
      <c r="G91" s="161"/>
      <c r="H91" s="161"/>
      <c r="I91" s="164"/>
      <c r="J91" s="165">
        <f>BK91</f>
        <v>0</v>
      </c>
      <c r="K91" s="161"/>
      <c r="L91" s="166"/>
      <c r="M91" s="167"/>
      <c r="N91" s="168"/>
      <c r="O91" s="168"/>
      <c r="P91" s="169">
        <f>P92+P227+P254+P340+P379+P385+P478+P505</f>
        <v>0</v>
      </c>
      <c r="Q91" s="168"/>
      <c r="R91" s="169">
        <f>R92+R227+R254+R340+R379+R385+R478+R505</f>
        <v>176.11928619239998</v>
      </c>
      <c r="S91" s="168"/>
      <c r="T91" s="170">
        <f>T92+T227+T254+T340+T379+T385+T478+T505</f>
        <v>627.21066400000007</v>
      </c>
      <c r="AR91" s="171" t="s">
        <v>81</v>
      </c>
      <c r="AT91" s="172" t="s">
        <v>72</v>
      </c>
      <c r="AU91" s="172" t="s">
        <v>73</v>
      </c>
      <c r="AY91" s="171" t="s">
        <v>128</v>
      </c>
      <c r="BK91" s="173">
        <f>BK92+BK227+BK254+BK340+BK379+BK385+BK478+BK505</f>
        <v>0</v>
      </c>
    </row>
    <row r="92" spans="1:65" s="12" customFormat="1" ht="22.8" customHeight="1">
      <c r="B92" s="160"/>
      <c r="C92" s="161"/>
      <c r="D92" s="162" t="s">
        <v>72</v>
      </c>
      <c r="E92" s="174" t="s">
        <v>81</v>
      </c>
      <c r="F92" s="174" t="s">
        <v>129</v>
      </c>
      <c r="G92" s="161"/>
      <c r="H92" s="161"/>
      <c r="I92" s="164"/>
      <c r="J92" s="175">
        <f>BK92</f>
        <v>0</v>
      </c>
      <c r="K92" s="161"/>
      <c r="L92" s="166"/>
      <c r="M92" s="167"/>
      <c r="N92" s="168"/>
      <c r="O92" s="168"/>
      <c r="P92" s="169">
        <f>SUM(P93:P226)</f>
        <v>0</v>
      </c>
      <c r="Q92" s="168"/>
      <c r="R92" s="169">
        <f>SUM(R93:R226)</f>
        <v>3.8460000000000001E-2</v>
      </c>
      <c r="S92" s="168"/>
      <c r="T92" s="170">
        <f>SUM(T93:T226)</f>
        <v>83.311199999999999</v>
      </c>
      <c r="AR92" s="171" t="s">
        <v>81</v>
      </c>
      <c r="AT92" s="172" t="s">
        <v>72</v>
      </c>
      <c r="AU92" s="172" t="s">
        <v>81</v>
      </c>
      <c r="AY92" s="171" t="s">
        <v>128</v>
      </c>
      <c r="BK92" s="173">
        <f>SUM(BK93:BK226)</f>
        <v>0</v>
      </c>
    </row>
    <row r="93" spans="1:65" s="2" customFormat="1" ht="24.15" customHeight="1">
      <c r="A93" s="36"/>
      <c r="B93" s="37"/>
      <c r="C93" s="176" t="s">
        <v>81</v>
      </c>
      <c r="D93" s="176" t="s">
        <v>130</v>
      </c>
      <c r="E93" s="177" t="s">
        <v>131</v>
      </c>
      <c r="F93" s="178" t="s">
        <v>132</v>
      </c>
      <c r="G93" s="179" t="s">
        <v>133</v>
      </c>
      <c r="H93" s="180">
        <v>391</v>
      </c>
      <c r="I93" s="181"/>
      <c r="J93" s="182">
        <f>ROUND(I93*H93,2)</f>
        <v>0</v>
      </c>
      <c r="K93" s="178" t="s">
        <v>134</v>
      </c>
      <c r="L93" s="41"/>
      <c r="M93" s="183" t="s">
        <v>28</v>
      </c>
      <c r="N93" s="184" t="s">
        <v>46</v>
      </c>
      <c r="O93" s="67"/>
      <c r="P93" s="185">
        <f>O93*H93</f>
        <v>0</v>
      </c>
      <c r="Q93" s="185">
        <v>0</v>
      </c>
      <c r="R93" s="185">
        <f>Q93*H93</f>
        <v>0</v>
      </c>
      <c r="S93" s="185">
        <v>0</v>
      </c>
      <c r="T93" s="186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87" t="s">
        <v>135</v>
      </c>
      <c r="AT93" s="187" t="s">
        <v>130</v>
      </c>
      <c r="AU93" s="187" t="s">
        <v>83</v>
      </c>
      <c r="AY93" s="19" t="s">
        <v>128</v>
      </c>
      <c r="BE93" s="188">
        <f>IF(N93="základní",J93,0)</f>
        <v>0</v>
      </c>
      <c r="BF93" s="188">
        <f>IF(N93="snížená",J93,0)</f>
        <v>0</v>
      </c>
      <c r="BG93" s="188">
        <f>IF(N93="zákl. přenesená",J93,0)</f>
        <v>0</v>
      </c>
      <c r="BH93" s="188">
        <f>IF(N93="sníž. přenesená",J93,0)</f>
        <v>0</v>
      </c>
      <c r="BI93" s="188">
        <f>IF(N93="nulová",J93,0)</f>
        <v>0</v>
      </c>
      <c r="BJ93" s="19" t="s">
        <v>135</v>
      </c>
      <c r="BK93" s="188">
        <f>ROUND(I93*H93,2)</f>
        <v>0</v>
      </c>
      <c r="BL93" s="19" t="s">
        <v>135</v>
      </c>
      <c r="BM93" s="187" t="s">
        <v>136</v>
      </c>
    </row>
    <row r="94" spans="1:65" s="2" customFormat="1" ht="19.2">
      <c r="A94" s="36"/>
      <c r="B94" s="37"/>
      <c r="C94" s="38"/>
      <c r="D94" s="189" t="s">
        <v>137</v>
      </c>
      <c r="E94" s="38"/>
      <c r="F94" s="190" t="s">
        <v>138</v>
      </c>
      <c r="G94" s="38"/>
      <c r="H94" s="38"/>
      <c r="I94" s="191"/>
      <c r="J94" s="38"/>
      <c r="K94" s="38"/>
      <c r="L94" s="41"/>
      <c r="M94" s="192"/>
      <c r="N94" s="193"/>
      <c r="O94" s="67"/>
      <c r="P94" s="67"/>
      <c r="Q94" s="67"/>
      <c r="R94" s="67"/>
      <c r="S94" s="67"/>
      <c r="T94" s="68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137</v>
      </c>
      <c r="AU94" s="19" t="s">
        <v>83</v>
      </c>
    </row>
    <row r="95" spans="1:65" s="2" customFormat="1" ht="10.199999999999999">
      <c r="A95" s="36"/>
      <c r="B95" s="37"/>
      <c r="C95" s="38"/>
      <c r="D95" s="194" t="s">
        <v>139</v>
      </c>
      <c r="E95" s="38"/>
      <c r="F95" s="195" t="s">
        <v>140</v>
      </c>
      <c r="G95" s="38"/>
      <c r="H95" s="38"/>
      <c r="I95" s="191"/>
      <c r="J95" s="38"/>
      <c r="K95" s="38"/>
      <c r="L95" s="41"/>
      <c r="M95" s="192"/>
      <c r="N95" s="193"/>
      <c r="O95" s="67"/>
      <c r="P95" s="67"/>
      <c r="Q95" s="67"/>
      <c r="R95" s="67"/>
      <c r="S95" s="67"/>
      <c r="T95" s="68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139</v>
      </c>
      <c r="AU95" s="19" t="s">
        <v>83</v>
      </c>
    </row>
    <row r="96" spans="1:65" s="13" customFormat="1" ht="10.199999999999999">
      <c r="B96" s="196"/>
      <c r="C96" s="197"/>
      <c r="D96" s="189" t="s">
        <v>141</v>
      </c>
      <c r="E96" s="198" t="s">
        <v>28</v>
      </c>
      <c r="F96" s="199" t="s">
        <v>142</v>
      </c>
      <c r="G96" s="197"/>
      <c r="H96" s="198" t="s">
        <v>28</v>
      </c>
      <c r="I96" s="200"/>
      <c r="J96" s="197"/>
      <c r="K96" s="197"/>
      <c r="L96" s="201"/>
      <c r="M96" s="202"/>
      <c r="N96" s="203"/>
      <c r="O96" s="203"/>
      <c r="P96" s="203"/>
      <c r="Q96" s="203"/>
      <c r="R96" s="203"/>
      <c r="S96" s="203"/>
      <c r="T96" s="204"/>
      <c r="AT96" s="205" t="s">
        <v>141</v>
      </c>
      <c r="AU96" s="205" t="s">
        <v>83</v>
      </c>
      <c r="AV96" s="13" t="s">
        <v>81</v>
      </c>
      <c r="AW96" s="13" t="s">
        <v>34</v>
      </c>
      <c r="AX96" s="13" t="s">
        <v>73</v>
      </c>
      <c r="AY96" s="205" t="s">
        <v>128</v>
      </c>
    </row>
    <row r="97" spans="1:65" s="13" customFormat="1" ht="10.199999999999999">
      <c r="B97" s="196"/>
      <c r="C97" s="197"/>
      <c r="D97" s="189" t="s">
        <v>141</v>
      </c>
      <c r="E97" s="198" t="s">
        <v>28</v>
      </c>
      <c r="F97" s="199" t="s">
        <v>143</v>
      </c>
      <c r="G97" s="197"/>
      <c r="H97" s="198" t="s">
        <v>28</v>
      </c>
      <c r="I97" s="200"/>
      <c r="J97" s="197"/>
      <c r="K97" s="197"/>
      <c r="L97" s="201"/>
      <c r="M97" s="202"/>
      <c r="N97" s="203"/>
      <c r="O97" s="203"/>
      <c r="P97" s="203"/>
      <c r="Q97" s="203"/>
      <c r="R97" s="203"/>
      <c r="S97" s="203"/>
      <c r="T97" s="204"/>
      <c r="AT97" s="205" t="s">
        <v>141</v>
      </c>
      <c r="AU97" s="205" t="s">
        <v>83</v>
      </c>
      <c r="AV97" s="13" t="s">
        <v>81</v>
      </c>
      <c r="AW97" s="13" t="s">
        <v>34</v>
      </c>
      <c r="AX97" s="13" t="s">
        <v>73</v>
      </c>
      <c r="AY97" s="205" t="s">
        <v>128</v>
      </c>
    </row>
    <row r="98" spans="1:65" s="14" customFormat="1" ht="10.199999999999999">
      <c r="B98" s="206"/>
      <c r="C98" s="207"/>
      <c r="D98" s="189" t="s">
        <v>141</v>
      </c>
      <c r="E98" s="208" t="s">
        <v>28</v>
      </c>
      <c r="F98" s="209" t="s">
        <v>144</v>
      </c>
      <c r="G98" s="207"/>
      <c r="H98" s="210">
        <v>391</v>
      </c>
      <c r="I98" s="211"/>
      <c r="J98" s="207"/>
      <c r="K98" s="207"/>
      <c r="L98" s="212"/>
      <c r="M98" s="213"/>
      <c r="N98" s="214"/>
      <c r="O98" s="214"/>
      <c r="P98" s="214"/>
      <c r="Q98" s="214"/>
      <c r="R98" s="214"/>
      <c r="S98" s="214"/>
      <c r="T98" s="215"/>
      <c r="AT98" s="216" t="s">
        <v>141</v>
      </c>
      <c r="AU98" s="216" t="s">
        <v>83</v>
      </c>
      <c r="AV98" s="14" t="s">
        <v>83</v>
      </c>
      <c r="AW98" s="14" t="s">
        <v>34</v>
      </c>
      <c r="AX98" s="14" t="s">
        <v>81</v>
      </c>
      <c r="AY98" s="216" t="s">
        <v>128</v>
      </c>
    </row>
    <row r="99" spans="1:65" s="2" customFormat="1" ht="16.5" customHeight="1">
      <c r="A99" s="36"/>
      <c r="B99" s="37"/>
      <c r="C99" s="176" t="s">
        <v>83</v>
      </c>
      <c r="D99" s="176" t="s">
        <v>130</v>
      </c>
      <c r="E99" s="177" t="s">
        <v>145</v>
      </c>
      <c r="F99" s="178" t="s">
        <v>146</v>
      </c>
      <c r="G99" s="179" t="s">
        <v>133</v>
      </c>
      <c r="H99" s="180">
        <v>391</v>
      </c>
      <c r="I99" s="181"/>
      <c r="J99" s="182">
        <f>ROUND(I99*H99,2)</f>
        <v>0</v>
      </c>
      <c r="K99" s="178" t="s">
        <v>134</v>
      </c>
      <c r="L99" s="41"/>
      <c r="M99" s="183" t="s">
        <v>28</v>
      </c>
      <c r="N99" s="184" t="s">
        <v>46</v>
      </c>
      <c r="O99" s="67"/>
      <c r="P99" s="185">
        <f>O99*H99</f>
        <v>0</v>
      </c>
      <c r="Q99" s="185">
        <v>0</v>
      </c>
      <c r="R99" s="185">
        <f>Q99*H99</f>
        <v>0</v>
      </c>
      <c r="S99" s="185">
        <v>0</v>
      </c>
      <c r="T99" s="186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87" t="s">
        <v>135</v>
      </c>
      <c r="AT99" s="187" t="s">
        <v>130</v>
      </c>
      <c r="AU99" s="187" t="s">
        <v>83</v>
      </c>
      <c r="AY99" s="19" t="s">
        <v>128</v>
      </c>
      <c r="BE99" s="188">
        <f>IF(N99="základní",J99,0)</f>
        <v>0</v>
      </c>
      <c r="BF99" s="188">
        <f>IF(N99="snížená",J99,0)</f>
        <v>0</v>
      </c>
      <c r="BG99" s="188">
        <f>IF(N99="zákl. přenesená",J99,0)</f>
        <v>0</v>
      </c>
      <c r="BH99" s="188">
        <f>IF(N99="sníž. přenesená",J99,0)</f>
        <v>0</v>
      </c>
      <c r="BI99" s="188">
        <f>IF(N99="nulová",J99,0)</f>
        <v>0</v>
      </c>
      <c r="BJ99" s="19" t="s">
        <v>135</v>
      </c>
      <c r="BK99" s="188">
        <f>ROUND(I99*H99,2)</f>
        <v>0</v>
      </c>
      <c r="BL99" s="19" t="s">
        <v>135</v>
      </c>
      <c r="BM99" s="187" t="s">
        <v>147</v>
      </c>
    </row>
    <row r="100" spans="1:65" s="2" customFormat="1" ht="10.199999999999999">
      <c r="A100" s="36"/>
      <c r="B100" s="37"/>
      <c r="C100" s="38"/>
      <c r="D100" s="189" t="s">
        <v>137</v>
      </c>
      <c r="E100" s="38"/>
      <c r="F100" s="190" t="s">
        <v>148</v>
      </c>
      <c r="G100" s="38"/>
      <c r="H100" s="38"/>
      <c r="I100" s="191"/>
      <c r="J100" s="38"/>
      <c r="K100" s="38"/>
      <c r="L100" s="41"/>
      <c r="M100" s="192"/>
      <c r="N100" s="193"/>
      <c r="O100" s="67"/>
      <c r="P100" s="67"/>
      <c r="Q100" s="67"/>
      <c r="R100" s="67"/>
      <c r="S100" s="67"/>
      <c r="T100" s="68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137</v>
      </c>
      <c r="AU100" s="19" t="s">
        <v>83</v>
      </c>
    </row>
    <row r="101" spans="1:65" s="2" customFormat="1" ht="10.199999999999999">
      <c r="A101" s="36"/>
      <c r="B101" s="37"/>
      <c r="C101" s="38"/>
      <c r="D101" s="194" t="s">
        <v>139</v>
      </c>
      <c r="E101" s="38"/>
      <c r="F101" s="195" t="s">
        <v>149</v>
      </c>
      <c r="G101" s="38"/>
      <c r="H101" s="38"/>
      <c r="I101" s="191"/>
      <c r="J101" s="38"/>
      <c r="K101" s="38"/>
      <c r="L101" s="41"/>
      <c r="M101" s="192"/>
      <c r="N101" s="193"/>
      <c r="O101" s="67"/>
      <c r="P101" s="67"/>
      <c r="Q101" s="67"/>
      <c r="R101" s="67"/>
      <c r="S101" s="67"/>
      <c r="T101" s="68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139</v>
      </c>
      <c r="AU101" s="19" t="s">
        <v>83</v>
      </c>
    </row>
    <row r="102" spans="1:65" s="13" customFormat="1" ht="10.199999999999999">
      <c r="B102" s="196"/>
      <c r="C102" s="197"/>
      <c r="D102" s="189" t="s">
        <v>141</v>
      </c>
      <c r="E102" s="198" t="s">
        <v>28</v>
      </c>
      <c r="F102" s="199" t="s">
        <v>150</v>
      </c>
      <c r="G102" s="197"/>
      <c r="H102" s="198" t="s">
        <v>28</v>
      </c>
      <c r="I102" s="200"/>
      <c r="J102" s="197"/>
      <c r="K102" s="197"/>
      <c r="L102" s="201"/>
      <c r="M102" s="202"/>
      <c r="N102" s="203"/>
      <c r="O102" s="203"/>
      <c r="P102" s="203"/>
      <c r="Q102" s="203"/>
      <c r="R102" s="203"/>
      <c r="S102" s="203"/>
      <c r="T102" s="204"/>
      <c r="AT102" s="205" t="s">
        <v>141</v>
      </c>
      <c r="AU102" s="205" t="s">
        <v>83</v>
      </c>
      <c r="AV102" s="13" t="s">
        <v>81</v>
      </c>
      <c r="AW102" s="13" t="s">
        <v>34</v>
      </c>
      <c r="AX102" s="13" t="s">
        <v>73</v>
      </c>
      <c r="AY102" s="205" t="s">
        <v>128</v>
      </c>
    </row>
    <row r="103" spans="1:65" s="14" customFormat="1" ht="10.199999999999999">
      <c r="B103" s="206"/>
      <c r="C103" s="207"/>
      <c r="D103" s="189" t="s">
        <v>141</v>
      </c>
      <c r="E103" s="208" t="s">
        <v>28</v>
      </c>
      <c r="F103" s="209" t="s">
        <v>151</v>
      </c>
      <c r="G103" s="207"/>
      <c r="H103" s="210">
        <v>391</v>
      </c>
      <c r="I103" s="211"/>
      <c r="J103" s="207"/>
      <c r="K103" s="207"/>
      <c r="L103" s="212"/>
      <c r="M103" s="213"/>
      <c r="N103" s="214"/>
      <c r="O103" s="214"/>
      <c r="P103" s="214"/>
      <c r="Q103" s="214"/>
      <c r="R103" s="214"/>
      <c r="S103" s="214"/>
      <c r="T103" s="215"/>
      <c r="AT103" s="216" t="s">
        <v>141</v>
      </c>
      <c r="AU103" s="216" t="s">
        <v>83</v>
      </c>
      <c r="AV103" s="14" t="s">
        <v>83</v>
      </c>
      <c r="AW103" s="14" t="s">
        <v>34</v>
      </c>
      <c r="AX103" s="14" t="s">
        <v>81</v>
      </c>
      <c r="AY103" s="216" t="s">
        <v>128</v>
      </c>
    </row>
    <row r="104" spans="1:65" s="2" customFormat="1" ht="16.5" customHeight="1">
      <c r="A104" s="36"/>
      <c r="B104" s="37"/>
      <c r="C104" s="176" t="s">
        <v>152</v>
      </c>
      <c r="D104" s="176" t="s">
        <v>130</v>
      </c>
      <c r="E104" s="177" t="s">
        <v>153</v>
      </c>
      <c r="F104" s="178" t="s">
        <v>154</v>
      </c>
      <c r="G104" s="179" t="s">
        <v>155</v>
      </c>
      <c r="H104" s="180">
        <v>37.548000000000002</v>
      </c>
      <c r="I104" s="181"/>
      <c r="J104" s="182">
        <f>ROUND(I104*H104,2)</f>
        <v>0</v>
      </c>
      <c r="K104" s="178" t="s">
        <v>134</v>
      </c>
      <c r="L104" s="41"/>
      <c r="M104" s="183" t="s">
        <v>28</v>
      </c>
      <c r="N104" s="184" t="s">
        <v>46</v>
      </c>
      <c r="O104" s="67"/>
      <c r="P104" s="185">
        <f>O104*H104</f>
        <v>0</v>
      </c>
      <c r="Q104" s="185">
        <v>0</v>
      </c>
      <c r="R104" s="185">
        <f>Q104*H104</f>
        <v>0</v>
      </c>
      <c r="S104" s="185">
        <v>1.9</v>
      </c>
      <c r="T104" s="186">
        <f>S104*H104</f>
        <v>71.341200000000001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87" t="s">
        <v>135</v>
      </c>
      <c r="AT104" s="187" t="s">
        <v>130</v>
      </c>
      <c r="AU104" s="187" t="s">
        <v>83</v>
      </c>
      <c r="AY104" s="19" t="s">
        <v>128</v>
      </c>
      <c r="BE104" s="188">
        <f>IF(N104="základní",J104,0)</f>
        <v>0</v>
      </c>
      <c r="BF104" s="188">
        <f>IF(N104="snížená",J104,0)</f>
        <v>0</v>
      </c>
      <c r="BG104" s="188">
        <f>IF(N104="zákl. přenesená",J104,0)</f>
        <v>0</v>
      </c>
      <c r="BH104" s="188">
        <f>IF(N104="sníž. přenesená",J104,0)</f>
        <v>0</v>
      </c>
      <c r="BI104" s="188">
        <f>IF(N104="nulová",J104,0)</f>
        <v>0</v>
      </c>
      <c r="BJ104" s="19" t="s">
        <v>135</v>
      </c>
      <c r="BK104" s="188">
        <f>ROUND(I104*H104,2)</f>
        <v>0</v>
      </c>
      <c r="BL104" s="19" t="s">
        <v>135</v>
      </c>
      <c r="BM104" s="187" t="s">
        <v>156</v>
      </c>
    </row>
    <row r="105" spans="1:65" s="2" customFormat="1" ht="19.2">
      <c r="A105" s="36"/>
      <c r="B105" s="37"/>
      <c r="C105" s="38"/>
      <c r="D105" s="189" t="s">
        <v>137</v>
      </c>
      <c r="E105" s="38"/>
      <c r="F105" s="190" t="s">
        <v>157</v>
      </c>
      <c r="G105" s="38"/>
      <c r="H105" s="38"/>
      <c r="I105" s="191"/>
      <c r="J105" s="38"/>
      <c r="K105" s="38"/>
      <c r="L105" s="41"/>
      <c r="M105" s="192"/>
      <c r="N105" s="193"/>
      <c r="O105" s="67"/>
      <c r="P105" s="67"/>
      <c r="Q105" s="67"/>
      <c r="R105" s="67"/>
      <c r="S105" s="67"/>
      <c r="T105" s="68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9" t="s">
        <v>137</v>
      </c>
      <c r="AU105" s="19" t="s">
        <v>83</v>
      </c>
    </row>
    <row r="106" spans="1:65" s="2" customFormat="1" ht="10.199999999999999">
      <c r="A106" s="36"/>
      <c r="B106" s="37"/>
      <c r="C106" s="38"/>
      <c r="D106" s="194" t="s">
        <v>139</v>
      </c>
      <c r="E106" s="38"/>
      <c r="F106" s="195" t="s">
        <v>158</v>
      </c>
      <c r="G106" s="38"/>
      <c r="H106" s="38"/>
      <c r="I106" s="191"/>
      <c r="J106" s="38"/>
      <c r="K106" s="38"/>
      <c r="L106" s="41"/>
      <c r="M106" s="192"/>
      <c r="N106" s="193"/>
      <c r="O106" s="67"/>
      <c r="P106" s="67"/>
      <c r="Q106" s="67"/>
      <c r="R106" s="67"/>
      <c r="S106" s="67"/>
      <c r="T106" s="68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139</v>
      </c>
      <c r="AU106" s="19" t="s">
        <v>83</v>
      </c>
    </row>
    <row r="107" spans="1:65" s="13" customFormat="1" ht="10.199999999999999">
      <c r="B107" s="196"/>
      <c r="C107" s="197"/>
      <c r="D107" s="189" t="s">
        <v>141</v>
      </c>
      <c r="E107" s="198" t="s">
        <v>28</v>
      </c>
      <c r="F107" s="199" t="s">
        <v>159</v>
      </c>
      <c r="G107" s="197"/>
      <c r="H107" s="198" t="s">
        <v>28</v>
      </c>
      <c r="I107" s="200"/>
      <c r="J107" s="197"/>
      <c r="K107" s="197"/>
      <c r="L107" s="201"/>
      <c r="M107" s="202"/>
      <c r="N107" s="203"/>
      <c r="O107" s="203"/>
      <c r="P107" s="203"/>
      <c r="Q107" s="203"/>
      <c r="R107" s="203"/>
      <c r="S107" s="203"/>
      <c r="T107" s="204"/>
      <c r="AT107" s="205" t="s">
        <v>141</v>
      </c>
      <c r="AU107" s="205" t="s">
        <v>83</v>
      </c>
      <c r="AV107" s="13" t="s">
        <v>81</v>
      </c>
      <c r="AW107" s="13" t="s">
        <v>34</v>
      </c>
      <c r="AX107" s="13" t="s">
        <v>73</v>
      </c>
      <c r="AY107" s="205" t="s">
        <v>128</v>
      </c>
    </row>
    <row r="108" spans="1:65" s="13" customFormat="1" ht="10.199999999999999">
      <c r="B108" s="196"/>
      <c r="C108" s="197"/>
      <c r="D108" s="189" t="s">
        <v>141</v>
      </c>
      <c r="E108" s="198" t="s">
        <v>28</v>
      </c>
      <c r="F108" s="199" t="s">
        <v>160</v>
      </c>
      <c r="G108" s="197"/>
      <c r="H108" s="198" t="s">
        <v>28</v>
      </c>
      <c r="I108" s="200"/>
      <c r="J108" s="197"/>
      <c r="K108" s="197"/>
      <c r="L108" s="201"/>
      <c r="M108" s="202"/>
      <c r="N108" s="203"/>
      <c r="O108" s="203"/>
      <c r="P108" s="203"/>
      <c r="Q108" s="203"/>
      <c r="R108" s="203"/>
      <c r="S108" s="203"/>
      <c r="T108" s="204"/>
      <c r="AT108" s="205" t="s">
        <v>141</v>
      </c>
      <c r="AU108" s="205" t="s">
        <v>83</v>
      </c>
      <c r="AV108" s="13" t="s">
        <v>81</v>
      </c>
      <c r="AW108" s="13" t="s">
        <v>34</v>
      </c>
      <c r="AX108" s="13" t="s">
        <v>73</v>
      </c>
      <c r="AY108" s="205" t="s">
        <v>128</v>
      </c>
    </row>
    <row r="109" spans="1:65" s="14" customFormat="1" ht="10.199999999999999">
      <c r="B109" s="206"/>
      <c r="C109" s="207"/>
      <c r="D109" s="189" t="s">
        <v>141</v>
      </c>
      <c r="E109" s="208" t="s">
        <v>28</v>
      </c>
      <c r="F109" s="209" t="s">
        <v>161</v>
      </c>
      <c r="G109" s="207"/>
      <c r="H109" s="210">
        <v>34.343000000000004</v>
      </c>
      <c r="I109" s="211"/>
      <c r="J109" s="207"/>
      <c r="K109" s="207"/>
      <c r="L109" s="212"/>
      <c r="M109" s="213"/>
      <c r="N109" s="214"/>
      <c r="O109" s="214"/>
      <c r="P109" s="214"/>
      <c r="Q109" s="214"/>
      <c r="R109" s="214"/>
      <c r="S109" s="214"/>
      <c r="T109" s="215"/>
      <c r="AT109" s="216" t="s">
        <v>141</v>
      </c>
      <c r="AU109" s="216" t="s">
        <v>83</v>
      </c>
      <c r="AV109" s="14" t="s">
        <v>83</v>
      </c>
      <c r="AW109" s="14" t="s">
        <v>34</v>
      </c>
      <c r="AX109" s="14" t="s">
        <v>73</v>
      </c>
      <c r="AY109" s="216" t="s">
        <v>128</v>
      </c>
    </row>
    <row r="110" spans="1:65" s="13" customFormat="1" ht="10.199999999999999">
      <c r="B110" s="196"/>
      <c r="C110" s="197"/>
      <c r="D110" s="189" t="s">
        <v>141</v>
      </c>
      <c r="E110" s="198" t="s">
        <v>28</v>
      </c>
      <c r="F110" s="199" t="s">
        <v>162</v>
      </c>
      <c r="G110" s="197"/>
      <c r="H110" s="198" t="s">
        <v>28</v>
      </c>
      <c r="I110" s="200"/>
      <c r="J110" s="197"/>
      <c r="K110" s="197"/>
      <c r="L110" s="201"/>
      <c r="M110" s="202"/>
      <c r="N110" s="203"/>
      <c r="O110" s="203"/>
      <c r="P110" s="203"/>
      <c r="Q110" s="203"/>
      <c r="R110" s="203"/>
      <c r="S110" s="203"/>
      <c r="T110" s="204"/>
      <c r="AT110" s="205" t="s">
        <v>141</v>
      </c>
      <c r="AU110" s="205" t="s">
        <v>83</v>
      </c>
      <c r="AV110" s="13" t="s">
        <v>81</v>
      </c>
      <c r="AW110" s="13" t="s">
        <v>34</v>
      </c>
      <c r="AX110" s="13" t="s">
        <v>73</v>
      </c>
      <c r="AY110" s="205" t="s">
        <v>128</v>
      </c>
    </row>
    <row r="111" spans="1:65" s="14" customFormat="1" ht="10.199999999999999">
      <c r="B111" s="206"/>
      <c r="C111" s="207"/>
      <c r="D111" s="189" t="s">
        <v>141</v>
      </c>
      <c r="E111" s="208" t="s">
        <v>28</v>
      </c>
      <c r="F111" s="209" t="s">
        <v>163</v>
      </c>
      <c r="G111" s="207"/>
      <c r="H111" s="210">
        <v>3.2050000000000001</v>
      </c>
      <c r="I111" s="211"/>
      <c r="J111" s="207"/>
      <c r="K111" s="207"/>
      <c r="L111" s="212"/>
      <c r="M111" s="213"/>
      <c r="N111" s="214"/>
      <c r="O111" s="214"/>
      <c r="P111" s="214"/>
      <c r="Q111" s="214"/>
      <c r="R111" s="214"/>
      <c r="S111" s="214"/>
      <c r="T111" s="215"/>
      <c r="AT111" s="216" t="s">
        <v>141</v>
      </c>
      <c r="AU111" s="216" t="s">
        <v>83</v>
      </c>
      <c r="AV111" s="14" t="s">
        <v>83</v>
      </c>
      <c r="AW111" s="14" t="s">
        <v>34</v>
      </c>
      <c r="AX111" s="14" t="s">
        <v>73</v>
      </c>
      <c r="AY111" s="216" t="s">
        <v>128</v>
      </c>
    </row>
    <row r="112" spans="1:65" s="15" customFormat="1" ht="10.199999999999999">
      <c r="B112" s="217"/>
      <c r="C112" s="218"/>
      <c r="D112" s="189" t="s">
        <v>141</v>
      </c>
      <c r="E112" s="219" t="s">
        <v>28</v>
      </c>
      <c r="F112" s="220" t="s">
        <v>164</v>
      </c>
      <c r="G112" s="218"/>
      <c r="H112" s="221">
        <v>37.548000000000002</v>
      </c>
      <c r="I112" s="222"/>
      <c r="J112" s="218"/>
      <c r="K112" s="218"/>
      <c r="L112" s="223"/>
      <c r="M112" s="224"/>
      <c r="N112" s="225"/>
      <c r="O112" s="225"/>
      <c r="P112" s="225"/>
      <c r="Q112" s="225"/>
      <c r="R112" s="225"/>
      <c r="S112" s="225"/>
      <c r="T112" s="226"/>
      <c r="AT112" s="227" t="s">
        <v>141</v>
      </c>
      <c r="AU112" s="227" t="s">
        <v>83</v>
      </c>
      <c r="AV112" s="15" t="s">
        <v>135</v>
      </c>
      <c r="AW112" s="15" t="s">
        <v>34</v>
      </c>
      <c r="AX112" s="15" t="s">
        <v>81</v>
      </c>
      <c r="AY112" s="227" t="s">
        <v>128</v>
      </c>
    </row>
    <row r="113" spans="1:65" s="2" customFormat="1" ht="16.5" customHeight="1">
      <c r="A113" s="36"/>
      <c r="B113" s="37"/>
      <c r="C113" s="176" t="s">
        <v>135</v>
      </c>
      <c r="D113" s="176" t="s">
        <v>130</v>
      </c>
      <c r="E113" s="177" t="s">
        <v>165</v>
      </c>
      <c r="F113" s="178" t="s">
        <v>154</v>
      </c>
      <c r="G113" s="179" t="s">
        <v>155</v>
      </c>
      <c r="H113" s="180">
        <v>6.3</v>
      </c>
      <c r="I113" s="181"/>
      <c r="J113" s="182">
        <f>ROUND(I113*H113,2)</f>
        <v>0</v>
      </c>
      <c r="K113" s="178" t="s">
        <v>134</v>
      </c>
      <c r="L113" s="41"/>
      <c r="M113" s="183" t="s">
        <v>28</v>
      </c>
      <c r="N113" s="184" t="s">
        <v>46</v>
      </c>
      <c r="O113" s="67"/>
      <c r="P113" s="185">
        <f>O113*H113</f>
        <v>0</v>
      </c>
      <c r="Q113" s="185">
        <v>0</v>
      </c>
      <c r="R113" s="185">
        <f>Q113*H113</f>
        <v>0</v>
      </c>
      <c r="S113" s="185">
        <v>1.9</v>
      </c>
      <c r="T113" s="186">
        <f>S113*H113</f>
        <v>11.969999999999999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87" t="s">
        <v>135</v>
      </c>
      <c r="AT113" s="187" t="s">
        <v>130</v>
      </c>
      <c r="AU113" s="187" t="s">
        <v>83</v>
      </c>
      <c r="AY113" s="19" t="s">
        <v>128</v>
      </c>
      <c r="BE113" s="188">
        <f>IF(N113="základní",J113,0)</f>
        <v>0</v>
      </c>
      <c r="BF113" s="188">
        <f>IF(N113="snížená",J113,0)</f>
        <v>0</v>
      </c>
      <c r="BG113" s="188">
        <f>IF(N113="zákl. přenesená",J113,0)</f>
        <v>0</v>
      </c>
      <c r="BH113" s="188">
        <f>IF(N113="sníž. přenesená",J113,0)</f>
        <v>0</v>
      </c>
      <c r="BI113" s="188">
        <f>IF(N113="nulová",J113,0)</f>
        <v>0</v>
      </c>
      <c r="BJ113" s="19" t="s">
        <v>135</v>
      </c>
      <c r="BK113" s="188">
        <f>ROUND(I113*H113,2)</f>
        <v>0</v>
      </c>
      <c r="BL113" s="19" t="s">
        <v>135</v>
      </c>
      <c r="BM113" s="187" t="s">
        <v>166</v>
      </c>
    </row>
    <row r="114" spans="1:65" s="2" customFormat="1" ht="19.2">
      <c r="A114" s="36"/>
      <c r="B114" s="37"/>
      <c r="C114" s="38"/>
      <c r="D114" s="189" t="s">
        <v>137</v>
      </c>
      <c r="E114" s="38"/>
      <c r="F114" s="190" t="s">
        <v>157</v>
      </c>
      <c r="G114" s="38"/>
      <c r="H114" s="38"/>
      <c r="I114" s="191"/>
      <c r="J114" s="38"/>
      <c r="K114" s="38"/>
      <c r="L114" s="41"/>
      <c r="M114" s="192"/>
      <c r="N114" s="193"/>
      <c r="O114" s="67"/>
      <c r="P114" s="67"/>
      <c r="Q114" s="67"/>
      <c r="R114" s="67"/>
      <c r="S114" s="67"/>
      <c r="T114" s="68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137</v>
      </c>
      <c r="AU114" s="19" t="s">
        <v>83</v>
      </c>
    </row>
    <row r="115" spans="1:65" s="2" customFormat="1" ht="10.199999999999999">
      <c r="A115" s="36"/>
      <c r="B115" s="37"/>
      <c r="C115" s="38"/>
      <c r="D115" s="194" t="s">
        <v>139</v>
      </c>
      <c r="E115" s="38"/>
      <c r="F115" s="195" t="s">
        <v>167</v>
      </c>
      <c r="G115" s="38"/>
      <c r="H115" s="38"/>
      <c r="I115" s="191"/>
      <c r="J115" s="38"/>
      <c r="K115" s="38"/>
      <c r="L115" s="41"/>
      <c r="M115" s="192"/>
      <c r="N115" s="193"/>
      <c r="O115" s="67"/>
      <c r="P115" s="67"/>
      <c r="Q115" s="67"/>
      <c r="R115" s="67"/>
      <c r="S115" s="67"/>
      <c r="T115" s="68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139</v>
      </c>
      <c r="AU115" s="19" t="s">
        <v>83</v>
      </c>
    </row>
    <row r="116" spans="1:65" s="13" customFormat="1" ht="10.199999999999999">
      <c r="B116" s="196"/>
      <c r="C116" s="197"/>
      <c r="D116" s="189" t="s">
        <v>141</v>
      </c>
      <c r="E116" s="198" t="s">
        <v>28</v>
      </c>
      <c r="F116" s="199" t="s">
        <v>168</v>
      </c>
      <c r="G116" s="197"/>
      <c r="H116" s="198" t="s">
        <v>28</v>
      </c>
      <c r="I116" s="200"/>
      <c r="J116" s="197"/>
      <c r="K116" s="197"/>
      <c r="L116" s="201"/>
      <c r="M116" s="202"/>
      <c r="N116" s="203"/>
      <c r="O116" s="203"/>
      <c r="P116" s="203"/>
      <c r="Q116" s="203"/>
      <c r="R116" s="203"/>
      <c r="S116" s="203"/>
      <c r="T116" s="204"/>
      <c r="AT116" s="205" t="s">
        <v>141</v>
      </c>
      <c r="AU116" s="205" t="s">
        <v>83</v>
      </c>
      <c r="AV116" s="13" t="s">
        <v>81</v>
      </c>
      <c r="AW116" s="13" t="s">
        <v>34</v>
      </c>
      <c r="AX116" s="13" t="s">
        <v>73</v>
      </c>
      <c r="AY116" s="205" t="s">
        <v>128</v>
      </c>
    </row>
    <row r="117" spans="1:65" s="13" customFormat="1" ht="10.199999999999999">
      <c r="B117" s="196"/>
      <c r="C117" s="197"/>
      <c r="D117" s="189" t="s">
        <v>141</v>
      </c>
      <c r="E117" s="198" t="s">
        <v>28</v>
      </c>
      <c r="F117" s="199" t="s">
        <v>169</v>
      </c>
      <c r="G117" s="197"/>
      <c r="H117" s="198" t="s">
        <v>28</v>
      </c>
      <c r="I117" s="200"/>
      <c r="J117" s="197"/>
      <c r="K117" s="197"/>
      <c r="L117" s="201"/>
      <c r="M117" s="202"/>
      <c r="N117" s="203"/>
      <c r="O117" s="203"/>
      <c r="P117" s="203"/>
      <c r="Q117" s="203"/>
      <c r="R117" s="203"/>
      <c r="S117" s="203"/>
      <c r="T117" s="204"/>
      <c r="AT117" s="205" t="s">
        <v>141</v>
      </c>
      <c r="AU117" s="205" t="s">
        <v>83</v>
      </c>
      <c r="AV117" s="13" t="s">
        <v>81</v>
      </c>
      <c r="AW117" s="13" t="s">
        <v>34</v>
      </c>
      <c r="AX117" s="13" t="s">
        <v>73</v>
      </c>
      <c r="AY117" s="205" t="s">
        <v>128</v>
      </c>
    </row>
    <row r="118" spans="1:65" s="14" customFormat="1" ht="10.199999999999999">
      <c r="B118" s="206"/>
      <c r="C118" s="207"/>
      <c r="D118" s="189" t="s">
        <v>141</v>
      </c>
      <c r="E118" s="208" t="s">
        <v>28</v>
      </c>
      <c r="F118" s="209" t="s">
        <v>170</v>
      </c>
      <c r="G118" s="207"/>
      <c r="H118" s="210">
        <v>4.125</v>
      </c>
      <c r="I118" s="211"/>
      <c r="J118" s="207"/>
      <c r="K118" s="207"/>
      <c r="L118" s="212"/>
      <c r="M118" s="213"/>
      <c r="N118" s="214"/>
      <c r="O118" s="214"/>
      <c r="P118" s="214"/>
      <c r="Q118" s="214"/>
      <c r="R118" s="214"/>
      <c r="S118" s="214"/>
      <c r="T118" s="215"/>
      <c r="AT118" s="216" t="s">
        <v>141</v>
      </c>
      <c r="AU118" s="216" t="s">
        <v>83</v>
      </c>
      <c r="AV118" s="14" t="s">
        <v>83</v>
      </c>
      <c r="AW118" s="14" t="s">
        <v>34</v>
      </c>
      <c r="AX118" s="14" t="s">
        <v>73</v>
      </c>
      <c r="AY118" s="216" t="s">
        <v>128</v>
      </c>
    </row>
    <row r="119" spans="1:65" s="13" customFormat="1" ht="10.199999999999999">
      <c r="B119" s="196"/>
      <c r="C119" s="197"/>
      <c r="D119" s="189" t="s">
        <v>141</v>
      </c>
      <c r="E119" s="198" t="s">
        <v>28</v>
      </c>
      <c r="F119" s="199" t="s">
        <v>171</v>
      </c>
      <c r="G119" s="197"/>
      <c r="H119" s="198" t="s">
        <v>28</v>
      </c>
      <c r="I119" s="200"/>
      <c r="J119" s="197"/>
      <c r="K119" s="197"/>
      <c r="L119" s="201"/>
      <c r="M119" s="202"/>
      <c r="N119" s="203"/>
      <c r="O119" s="203"/>
      <c r="P119" s="203"/>
      <c r="Q119" s="203"/>
      <c r="R119" s="203"/>
      <c r="S119" s="203"/>
      <c r="T119" s="204"/>
      <c r="AT119" s="205" t="s">
        <v>141</v>
      </c>
      <c r="AU119" s="205" t="s">
        <v>83</v>
      </c>
      <c r="AV119" s="13" t="s">
        <v>81</v>
      </c>
      <c r="AW119" s="13" t="s">
        <v>34</v>
      </c>
      <c r="AX119" s="13" t="s">
        <v>73</v>
      </c>
      <c r="AY119" s="205" t="s">
        <v>128</v>
      </c>
    </row>
    <row r="120" spans="1:65" s="14" customFormat="1" ht="10.199999999999999">
      <c r="B120" s="206"/>
      <c r="C120" s="207"/>
      <c r="D120" s="189" t="s">
        <v>141</v>
      </c>
      <c r="E120" s="208" t="s">
        <v>28</v>
      </c>
      <c r="F120" s="209" t="s">
        <v>172</v>
      </c>
      <c r="G120" s="207"/>
      <c r="H120" s="210">
        <v>2.1749999999999998</v>
      </c>
      <c r="I120" s="211"/>
      <c r="J120" s="207"/>
      <c r="K120" s="207"/>
      <c r="L120" s="212"/>
      <c r="M120" s="213"/>
      <c r="N120" s="214"/>
      <c r="O120" s="214"/>
      <c r="P120" s="214"/>
      <c r="Q120" s="214"/>
      <c r="R120" s="214"/>
      <c r="S120" s="214"/>
      <c r="T120" s="215"/>
      <c r="AT120" s="216" t="s">
        <v>141</v>
      </c>
      <c r="AU120" s="216" t="s">
        <v>83</v>
      </c>
      <c r="AV120" s="14" t="s">
        <v>83</v>
      </c>
      <c r="AW120" s="14" t="s">
        <v>34</v>
      </c>
      <c r="AX120" s="14" t="s">
        <v>73</v>
      </c>
      <c r="AY120" s="216" t="s">
        <v>128</v>
      </c>
    </row>
    <row r="121" spans="1:65" s="15" customFormat="1" ht="10.199999999999999">
      <c r="B121" s="217"/>
      <c r="C121" s="218"/>
      <c r="D121" s="189" t="s">
        <v>141</v>
      </c>
      <c r="E121" s="219" t="s">
        <v>28</v>
      </c>
      <c r="F121" s="220" t="s">
        <v>164</v>
      </c>
      <c r="G121" s="218"/>
      <c r="H121" s="221">
        <v>6.3</v>
      </c>
      <c r="I121" s="222"/>
      <c r="J121" s="218"/>
      <c r="K121" s="218"/>
      <c r="L121" s="223"/>
      <c r="M121" s="224"/>
      <c r="N121" s="225"/>
      <c r="O121" s="225"/>
      <c r="P121" s="225"/>
      <c r="Q121" s="225"/>
      <c r="R121" s="225"/>
      <c r="S121" s="225"/>
      <c r="T121" s="226"/>
      <c r="AT121" s="227" t="s">
        <v>141</v>
      </c>
      <c r="AU121" s="227" t="s">
        <v>83</v>
      </c>
      <c r="AV121" s="15" t="s">
        <v>135</v>
      </c>
      <c r="AW121" s="15" t="s">
        <v>34</v>
      </c>
      <c r="AX121" s="15" t="s">
        <v>81</v>
      </c>
      <c r="AY121" s="227" t="s">
        <v>128</v>
      </c>
    </row>
    <row r="122" spans="1:65" s="2" customFormat="1" ht="16.5" customHeight="1">
      <c r="A122" s="36"/>
      <c r="B122" s="37"/>
      <c r="C122" s="176" t="s">
        <v>173</v>
      </c>
      <c r="D122" s="176" t="s">
        <v>130</v>
      </c>
      <c r="E122" s="177" t="s">
        <v>174</v>
      </c>
      <c r="F122" s="178" t="s">
        <v>175</v>
      </c>
      <c r="G122" s="179" t="s">
        <v>155</v>
      </c>
      <c r="H122" s="180">
        <v>59.85</v>
      </c>
      <c r="I122" s="181"/>
      <c r="J122" s="182">
        <f>ROUND(I122*H122,2)</f>
        <v>0</v>
      </c>
      <c r="K122" s="178" t="s">
        <v>134</v>
      </c>
      <c r="L122" s="41"/>
      <c r="M122" s="183" t="s">
        <v>28</v>
      </c>
      <c r="N122" s="184" t="s">
        <v>46</v>
      </c>
      <c r="O122" s="67"/>
      <c r="P122" s="185">
        <f>O122*H122</f>
        <v>0</v>
      </c>
      <c r="Q122" s="185">
        <v>0</v>
      </c>
      <c r="R122" s="185">
        <f>Q122*H122</f>
        <v>0</v>
      </c>
      <c r="S122" s="185">
        <v>0</v>
      </c>
      <c r="T122" s="186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87" t="s">
        <v>135</v>
      </c>
      <c r="AT122" s="187" t="s">
        <v>130</v>
      </c>
      <c r="AU122" s="187" t="s">
        <v>83</v>
      </c>
      <c r="AY122" s="19" t="s">
        <v>128</v>
      </c>
      <c r="BE122" s="188">
        <f>IF(N122="základní",J122,0)</f>
        <v>0</v>
      </c>
      <c r="BF122" s="188">
        <f>IF(N122="snížená",J122,0)</f>
        <v>0</v>
      </c>
      <c r="BG122" s="188">
        <f>IF(N122="zákl. přenesená",J122,0)</f>
        <v>0</v>
      </c>
      <c r="BH122" s="188">
        <f>IF(N122="sníž. přenesená",J122,0)</f>
        <v>0</v>
      </c>
      <c r="BI122" s="188">
        <f>IF(N122="nulová",J122,0)</f>
        <v>0</v>
      </c>
      <c r="BJ122" s="19" t="s">
        <v>135</v>
      </c>
      <c r="BK122" s="188">
        <f>ROUND(I122*H122,2)</f>
        <v>0</v>
      </c>
      <c r="BL122" s="19" t="s">
        <v>135</v>
      </c>
      <c r="BM122" s="187" t="s">
        <v>176</v>
      </c>
    </row>
    <row r="123" spans="1:65" s="2" customFormat="1" ht="19.2">
      <c r="A123" s="36"/>
      <c r="B123" s="37"/>
      <c r="C123" s="38"/>
      <c r="D123" s="189" t="s">
        <v>137</v>
      </c>
      <c r="E123" s="38"/>
      <c r="F123" s="190" t="s">
        <v>177</v>
      </c>
      <c r="G123" s="38"/>
      <c r="H123" s="38"/>
      <c r="I123" s="191"/>
      <c r="J123" s="38"/>
      <c r="K123" s="38"/>
      <c r="L123" s="41"/>
      <c r="M123" s="192"/>
      <c r="N123" s="193"/>
      <c r="O123" s="67"/>
      <c r="P123" s="67"/>
      <c r="Q123" s="67"/>
      <c r="R123" s="67"/>
      <c r="S123" s="67"/>
      <c r="T123" s="68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137</v>
      </c>
      <c r="AU123" s="19" t="s">
        <v>83</v>
      </c>
    </row>
    <row r="124" spans="1:65" s="2" customFormat="1" ht="10.199999999999999">
      <c r="A124" s="36"/>
      <c r="B124" s="37"/>
      <c r="C124" s="38"/>
      <c r="D124" s="194" t="s">
        <v>139</v>
      </c>
      <c r="E124" s="38"/>
      <c r="F124" s="195" t="s">
        <v>178</v>
      </c>
      <c r="G124" s="38"/>
      <c r="H124" s="38"/>
      <c r="I124" s="191"/>
      <c r="J124" s="38"/>
      <c r="K124" s="38"/>
      <c r="L124" s="41"/>
      <c r="M124" s="192"/>
      <c r="N124" s="193"/>
      <c r="O124" s="67"/>
      <c r="P124" s="67"/>
      <c r="Q124" s="67"/>
      <c r="R124" s="67"/>
      <c r="S124" s="67"/>
      <c r="T124" s="68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9" t="s">
        <v>139</v>
      </c>
      <c r="AU124" s="19" t="s">
        <v>83</v>
      </c>
    </row>
    <row r="125" spans="1:65" s="13" customFormat="1" ht="10.199999999999999">
      <c r="B125" s="196"/>
      <c r="C125" s="197"/>
      <c r="D125" s="189" t="s">
        <v>141</v>
      </c>
      <c r="E125" s="198" t="s">
        <v>28</v>
      </c>
      <c r="F125" s="199" t="s">
        <v>159</v>
      </c>
      <c r="G125" s="197"/>
      <c r="H125" s="198" t="s">
        <v>28</v>
      </c>
      <c r="I125" s="200"/>
      <c r="J125" s="197"/>
      <c r="K125" s="197"/>
      <c r="L125" s="201"/>
      <c r="M125" s="202"/>
      <c r="N125" s="203"/>
      <c r="O125" s="203"/>
      <c r="P125" s="203"/>
      <c r="Q125" s="203"/>
      <c r="R125" s="203"/>
      <c r="S125" s="203"/>
      <c r="T125" s="204"/>
      <c r="AT125" s="205" t="s">
        <v>141</v>
      </c>
      <c r="AU125" s="205" t="s">
        <v>83</v>
      </c>
      <c r="AV125" s="13" t="s">
        <v>81</v>
      </c>
      <c r="AW125" s="13" t="s">
        <v>34</v>
      </c>
      <c r="AX125" s="13" t="s">
        <v>73</v>
      </c>
      <c r="AY125" s="205" t="s">
        <v>128</v>
      </c>
    </row>
    <row r="126" spans="1:65" s="13" customFormat="1" ht="10.199999999999999">
      <c r="B126" s="196"/>
      <c r="C126" s="197"/>
      <c r="D126" s="189" t="s">
        <v>141</v>
      </c>
      <c r="E126" s="198" t="s">
        <v>28</v>
      </c>
      <c r="F126" s="199" t="s">
        <v>179</v>
      </c>
      <c r="G126" s="197"/>
      <c r="H126" s="198" t="s">
        <v>28</v>
      </c>
      <c r="I126" s="200"/>
      <c r="J126" s="197"/>
      <c r="K126" s="197"/>
      <c r="L126" s="201"/>
      <c r="M126" s="202"/>
      <c r="N126" s="203"/>
      <c r="O126" s="203"/>
      <c r="P126" s="203"/>
      <c r="Q126" s="203"/>
      <c r="R126" s="203"/>
      <c r="S126" s="203"/>
      <c r="T126" s="204"/>
      <c r="AT126" s="205" t="s">
        <v>141</v>
      </c>
      <c r="AU126" s="205" t="s">
        <v>83</v>
      </c>
      <c r="AV126" s="13" t="s">
        <v>81</v>
      </c>
      <c r="AW126" s="13" t="s">
        <v>34</v>
      </c>
      <c r="AX126" s="13" t="s">
        <v>73</v>
      </c>
      <c r="AY126" s="205" t="s">
        <v>128</v>
      </c>
    </row>
    <row r="127" spans="1:65" s="14" customFormat="1" ht="10.199999999999999">
      <c r="B127" s="206"/>
      <c r="C127" s="207"/>
      <c r="D127" s="189" t="s">
        <v>141</v>
      </c>
      <c r="E127" s="208" t="s">
        <v>28</v>
      </c>
      <c r="F127" s="209" t="s">
        <v>180</v>
      </c>
      <c r="G127" s="207"/>
      <c r="H127" s="210">
        <v>17.36</v>
      </c>
      <c r="I127" s="211"/>
      <c r="J127" s="207"/>
      <c r="K127" s="207"/>
      <c r="L127" s="212"/>
      <c r="M127" s="213"/>
      <c r="N127" s="214"/>
      <c r="O127" s="214"/>
      <c r="P127" s="214"/>
      <c r="Q127" s="214"/>
      <c r="R127" s="214"/>
      <c r="S127" s="214"/>
      <c r="T127" s="215"/>
      <c r="AT127" s="216" t="s">
        <v>141</v>
      </c>
      <c r="AU127" s="216" t="s">
        <v>83</v>
      </c>
      <c r="AV127" s="14" t="s">
        <v>83</v>
      </c>
      <c r="AW127" s="14" t="s">
        <v>34</v>
      </c>
      <c r="AX127" s="14" t="s">
        <v>73</v>
      </c>
      <c r="AY127" s="216" t="s">
        <v>128</v>
      </c>
    </row>
    <row r="128" spans="1:65" s="13" customFormat="1" ht="10.199999999999999">
      <c r="B128" s="196"/>
      <c r="C128" s="197"/>
      <c r="D128" s="189" t="s">
        <v>141</v>
      </c>
      <c r="E128" s="198" t="s">
        <v>28</v>
      </c>
      <c r="F128" s="199" t="s">
        <v>181</v>
      </c>
      <c r="G128" s="197"/>
      <c r="H128" s="198" t="s">
        <v>28</v>
      </c>
      <c r="I128" s="200"/>
      <c r="J128" s="197"/>
      <c r="K128" s="197"/>
      <c r="L128" s="201"/>
      <c r="M128" s="202"/>
      <c r="N128" s="203"/>
      <c r="O128" s="203"/>
      <c r="P128" s="203"/>
      <c r="Q128" s="203"/>
      <c r="R128" s="203"/>
      <c r="S128" s="203"/>
      <c r="T128" s="204"/>
      <c r="AT128" s="205" t="s">
        <v>141</v>
      </c>
      <c r="AU128" s="205" t="s">
        <v>83</v>
      </c>
      <c r="AV128" s="13" t="s">
        <v>81</v>
      </c>
      <c r="AW128" s="13" t="s">
        <v>34</v>
      </c>
      <c r="AX128" s="13" t="s">
        <v>73</v>
      </c>
      <c r="AY128" s="205" t="s">
        <v>128</v>
      </c>
    </row>
    <row r="129" spans="1:65" s="14" customFormat="1" ht="10.199999999999999">
      <c r="B129" s="206"/>
      <c r="C129" s="207"/>
      <c r="D129" s="189" t="s">
        <v>141</v>
      </c>
      <c r="E129" s="208" t="s">
        <v>28</v>
      </c>
      <c r="F129" s="209" t="s">
        <v>182</v>
      </c>
      <c r="G129" s="207"/>
      <c r="H129" s="210">
        <v>36.94</v>
      </c>
      <c r="I129" s="211"/>
      <c r="J129" s="207"/>
      <c r="K129" s="207"/>
      <c r="L129" s="212"/>
      <c r="M129" s="213"/>
      <c r="N129" s="214"/>
      <c r="O129" s="214"/>
      <c r="P129" s="214"/>
      <c r="Q129" s="214"/>
      <c r="R129" s="214"/>
      <c r="S129" s="214"/>
      <c r="T129" s="215"/>
      <c r="AT129" s="216" t="s">
        <v>141</v>
      </c>
      <c r="AU129" s="216" t="s">
        <v>83</v>
      </c>
      <c r="AV129" s="14" t="s">
        <v>83</v>
      </c>
      <c r="AW129" s="14" t="s">
        <v>34</v>
      </c>
      <c r="AX129" s="14" t="s">
        <v>73</v>
      </c>
      <c r="AY129" s="216" t="s">
        <v>128</v>
      </c>
    </row>
    <row r="130" spans="1:65" s="13" customFormat="1" ht="10.199999999999999">
      <c r="B130" s="196"/>
      <c r="C130" s="197"/>
      <c r="D130" s="189" t="s">
        <v>141</v>
      </c>
      <c r="E130" s="198" t="s">
        <v>28</v>
      </c>
      <c r="F130" s="199" t="s">
        <v>183</v>
      </c>
      <c r="G130" s="197"/>
      <c r="H130" s="198" t="s">
        <v>28</v>
      </c>
      <c r="I130" s="200"/>
      <c r="J130" s="197"/>
      <c r="K130" s="197"/>
      <c r="L130" s="201"/>
      <c r="M130" s="202"/>
      <c r="N130" s="203"/>
      <c r="O130" s="203"/>
      <c r="P130" s="203"/>
      <c r="Q130" s="203"/>
      <c r="R130" s="203"/>
      <c r="S130" s="203"/>
      <c r="T130" s="204"/>
      <c r="AT130" s="205" t="s">
        <v>141</v>
      </c>
      <c r="AU130" s="205" t="s">
        <v>83</v>
      </c>
      <c r="AV130" s="13" t="s">
        <v>81</v>
      </c>
      <c r="AW130" s="13" t="s">
        <v>34</v>
      </c>
      <c r="AX130" s="13" t="s">
        <v>73</v>
      </c>
      <c r="AY130" s="205" t="s">
        <v>128</v>
      </c>
    </row>
    <row r="131" spans="1:65" s="14" customFormat="1" ht="10.199999999999999">
      <c r="B131" s="206"/>
      <c r="C131" s="207"/>
      <c r="D131" s="189" t="s">
        <v>141</v>
      </c>
      <c r="E131" s="208" t="s">
        <v>28</v>
      </c>
      <c r="F131" s="209" t="s">
        <v>184</v>
      </c>
      <c r="G131" s="207"/>
      <c r="H131" s="210">
        <v>5.55</v>
      </c>
      <c r="I131" s="211"/>
      <c r="J131" s="207"/>
      <c r="K131" s="207"/>
      <c r="L131" s="212"/>
      <c r="M131" s="213"/>
      <c r="N131" s="214"/>
      <c r="O131" s="214"/>
      <c r="P131" s="214"/>
      <c r="Q131" s="214"/>
      <c r="R131" s="214"/>
      <c r="S131" s="214"/>
      <c r="T131" s="215"/>
      <c r="AT131" s="216" t="s">
        <v>141</v>
      </c>
      <c r="AU131" s="216" t="s">
        <v>83</v>
      </c>
      <c r="AV131" s="14" t="s">
        <v>83</v>
      </c>
      <c r="AW131" s="14" t="s">
        <v>34</v>
      </c>
      <c r="AX131" s="14" t="s">
        <v>73</v>
      </c>
      <c r="AY131" s="216" t="s">
        <v>128</v>
      </c>
    </row>
    <row r="132" spans="1:65" s="15" customFormat="1" ht="10.199999999999999">
      <c r="B132" s="217"/>
      <c r="C132" s="218"/>
      <c r="D132" s="189" t="s">
        <v>141</v>
      </c>
      <c r="E132" s="219" t="s">
        <v>28</v>
      </c>
      <c r="F132" s="220" t="s">
        <v>164</v>
      </c>
      <c r="G132" s="218"/>
      <c r="H132" s="221">
        <v>59.85</v>
      </c>
      <c r="I132" s="222"/>
      <c r="J132" s="218"/>
      <c r="K132" s="218"/>
      <c r="L132" s="223"/>
      <c r="M132" s="224"/>
      <c r="N132" s="225"/>
      <c r="O132" s="225"/>
      <c r="P132" s="225"/>
      <c r="Q132" s="225"/>
      <c r="R132" s="225"/>
      <c r="S132" s="225"/>
      <c r="T132" s="226"/>
      <c r="AT132" s="227" t="s">
        <v>141</v>
      </c>
      <c r="AU132" s="227" t="s">
        <v>83</v>
      </c>
      <c r="AV132" s="15" t="s">
        <v>135</v>
      </c>
      <c r="AW132" s="15" t="s">
        <v>34</v>
      </c>
      <c r="AX132" s="15" t="s">
        <v>81</v>
      </c>
      <c r="AY132" s="227" t="s">
        <v>128</v>
      </c>
    </row>
    <row r="133" spans="1:65" s="2" customFormat="1" ht="16.5" customHeight="1">
      <c r="A133" s="36"/>
      <c r="B133" s="37"/>
      <c r="C133" s="176" t="s">
        <v>185</v>
      </c>
      <c r="D133" s="176" t="s">
        <v>130</v>
      </c>
      <c r="E133" s="177" t="s">
        <v>186</v>
      </c>
      <c r="F133" s="178" t="s">
        <v>187</v>
      </c>
      <c r="G133" s="179" t="s">
        <v>155</v>
      </c>
      <c r="H133" s="180">
        <v>128.84800000000001</v>
      </c>
      <c r="I133" s="181"/>
      <c r="J133" s="182">
        <f>ROUND(I133*H133,2)</f>
        <v>0</v>
      </c>
      <c r="K133" s="178" t="s">
        <v>134</v>
      </c>
      <c r="L133" s="41"/>
      <c r="M133" s="183" t="s">
        <v>28</v>
      </c>
      <c r="N133" s="184" t="s">
        <v>46</v>
      </c>
      <c r="O133" s="67"/>
      <c r="P133" s="185">
        <f>O133*H133</f>
        <v>0</v>
      </c>
      <c r="Q133" s="185">
        <v>0</v>
      </c>
      <c r="R133" s="185">
        <f>Q133*H133</f>
        <v>0</v>
      </c>
      <c r="S133" s="185">
        <v>0</v>
      </c>
      <c r="T133" s="18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7" t="s">
        <v>135</v>
      </c>
      <c r="AT133" s="187" t="s">
        <v>130</v>
      </c>
      <c r="AU133" s="187" t="s">
        <v>83</v>
      </c>
      <c r="AY133" s="19" t="s">
        <v>128</v>
      </c>
      <c r="BE133" s="188">
        <f>IF(N133="základní",J133,0)</f>
        <v>0</v>
      </c>
      <c r="BF133" s="188">
        <f>IF(N133="snížená",J133,0)</f>
        <v>0</v>
      </c>
      <c r="BG133" s="188">
        <f>IF(N133="zákl. přenesená",J133,0)</f>
        <v>0</v>
      </c>
      <c r="BH133" s="188">
        <f>IF(N133="sníž. přenesená",J133,0)</f>
        <v>0</v>
      </c>
      <c r="BI133" s="188">
        <f>IF(N133="nulová",J133,0)</f>
        <v>0</v>
      </c>
      <c r="BJ133" s="19" t="s">
        <v>135</v>
      </c>
      <c r="BK133" s="188">
        <f>ROUND(I133*H133,2)</f>
        <v>0</v>
      </c>
      <c r="BL133" s="19" t="s">
        <v>135</v>
      </c>
      <c r="BM133" s="187" t="s">
        <v>188</v>
      </c>
    </row>
    <row r="134" spans="1:65" s="2" customFormat="1" ht="19.2">
      <c r="A134" s="36"/>
      <c r="B134" s="37"/>
      <c r="C134" s="38"/>
      <c r="D134" s="189" t="s">
        <v>137</v>
      </c>
      <c r="E134" s="38"/>
      <c r="F134" s="190" t="s">
        <v>189</v>
      </c>
      <c r="G134" s="38"/>
      <c r="H134" s="38"/>
      <c r="I134" s="191"/>
      <c r="J134" s="38"/>
      <c r="K134" s="38"/>
      <c r="L134" s="41"/>
      <c r="M134" s="192"/>
      <c r="N134" s="193"/>
      <c r="O134" s="67"/>
      <c r="P134" s="67"/>
      <c r="Q134" s="67"/>
      <c r="R134" s="67"/>
      <c r="S134" s="67"/>
      <c r="T134" s="68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137</v>
      </c>
      <c r="AU134" s="19" t="s">
        <v>83</v>
      </c>
    </row>
    <row r="135" spans="1:65" s="2" customFormat="1" ht="10.199999999999999">
      <c r="A135" s="36"/>
      <c r="B135" s="37"/>
      <c r="C135" s="38"/>
      <c r="D135" s="194" t="s">
        <v>139</v>
      </c>
      <c r="E135" s="38"/>
      <c r="F135" s="195" t="s">
        <v>190</v>
      </c>
      <c r="G135" s="38"/>
      <c r="H135" s="38"/>
      <c r="I135" s="191"/>
      <c r="J135" s="38"/>
      <c r="K135" s="38"/>
      <c r="L135" s="41"/>
      <c r="M135" s="192"/>
      <c r="N135" s="193"/>
      <c r="O135" s="67"/>
      <c r="P135" s="67"/>
      <c r="Q135" s="67"/>
      <c r="R135" s="67"/>
      <c r="S135" s="67"/>
      <c r="T135" s="68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9" t="s">
        <v>139</v>
      </c>
      <c r="AU135" s="19" t="s">
        <v>83</v>
      </c>
    </row>
    <row r="136" spans="1:65" s="13" customFormat="1" ht="10.199999999999999">
      <c r="B136" s="196"/>
      <c r="C136" s="197"/>
      <c r="D136" s="189" t="s">
        <v>141</v>
      </c>
      <c r="E136" s="198" t="s">
        <v>28</v>
      </c>
      <c r="F136" s="199" t="s">
        <v>159</v>
      </c>
      <c r="G136" s="197"/>
      <c r="H136" s="198" t="s">
        <v>28</v>
      </c>
      <c r="I136" s="200"/>
      <c r="J136" s="197"/>
      <c r="K136" s="197"/>
      <c r="L136" s="201"/>
      <c r="M136" s="202"/>
      <c r="N136" s="203"/>
      <c r="O136" s="203"/>
      <c r="P136" s="203"/>
      <c r="Q136" s="203"/>
      <c r="R136" s="203"/>
      <c r="S136" s="203"/>
      <c r="T136" s="204"/>
      <c r="AT136" s="205" t="s">
        <v>141</v>
      </c>
      <c r="AU136" s="205" t="s">
        <v>83</v>
      </c>
      <c r="AV136" s="13" t="s">
        <v>81</v>
      </c>
      <c r="AW136" s="13" t="s">
        <v>34</v>
      </c>
      <c r="AX136" s="13" t="s">
        <v>73</v>
      </c>
      <c r="AY136" s="205" t="s">
        <v>128</v>
      </c>
    </row>
    <row r="137" spans="1:65" s="13" customFormat="1" ht="10.199999999999999">
      <c r="B137" s="196"/>
      <c r="C137" s="197"/>
      <c r="D137" s="189" t="s">
        <v>141</v>
      </c>
      <c r="E137" s="198" t="s">
        <v>28</v>
      </c>
      <c r="F137" s="199" t="s">
        <v>191</v>
      </c>
      <c r="G137" s="197"/>
      <c r="H137" s="198" t="s">
        <v>28</v>
      </c>
      <c r="I137" s="200"/>
      <c r="J137" s="197"/>
      <c r="K137" s="197"/>
      <c r="L137" s="201"/>
      <c r="M137" s="202"/>
      <c r="N137" s="203"/>
      <c r="O137" s="203"/>
      <c r="P137" s="203"/>
      <c r="Q137" s="203"/>
      <c r="R137" s="203"/>
      <c r="S137" s="203"/>
      <c r="T137" s="204"/>
      <c r="AT137" s="205" t="s">
        <v>141</v>
      </c>
      <c r="AU137" s="205" t="s">
        <v>83</v>
      </c>
      <c r="AV137" s="13" t="s">
        <v>81</v>
      </c>
      <c r="AW137" s="13" t="s">
        <v>34</v>
      </c>
      <c r="AX137" s="13" t="s">
        <v>73</v>
      </c>
      <c r="AY137" s="205" t="s">
        <v>128</v>
      </c>
    </row>
    <row r="138" spans="1:65" s="14" customFormat="1" ht="10.199999999999999">
      <c r="B138" s="206"/>
      <c r="C138" s="207"/>
      <c r="D138" s="189" t="s">
        <v>141</v>
      </c>
      <c r="E138" s="208" t="s">
        <v>28</v>
      </c>
      <c r="F138" s="209" t="s">
        <v>192</v>
      </c>
      <c r="G138" s="207"/>
      <c r="H138" s="210">
        <v>43.847999999999999</v>
      </c>
      <c r="I138" s="211"/>
      <c r="J138" s="207"/>
      <c r="K138" s="207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141</v>
      </c>
      <c r="AU138" s="216" t="s">
        <v>83</v>
      </c>
      <c r="AV138" s="14" t="s">
        <v>83</v>
      </c>
      <c r="AW138" s="14" t="s">
        <v>34</v>
      </c>
      <c r="AX138" s="14" t="s">
        <v>73</v>
      </c>
      <c r="AY138" s="216" t="s">
        <v>128</v>
      </c>
    </row>
    <row r="139" spans="1:65" s="13" customFormat="1" ht="10.199999999999999">
      <c r="B139" s="196"/>
      <c r="C139" s="197"/>
      <c r="D139" s="189" t="s">
        <v>141</v>
      </c>
      <c r="E139" s="198" t="s">
        <v>28</v>
      </c>
      <c r="F139" s="199" t="s">
        <v>193</v>
      </c>
      <c r="G139" s="197"/>
      <c r="H139" s="198" t="s">
        <v>28</v>
      </c>
      <c r="I139" s="200"/>
      <c r="J139" s="197"/>
      <c r="K139" s="197"/>
      <c r="L139" s="201"/>
      <c r="M139" s="202"/>
      <c r="N139" s="203"/>
      <c r="O139" s="203"/>
      <c r="P139" s="203"/>
      <c r="Q139" s="203"/>
      <c r="R139" s="203"/>
      <c r="S139" s="203"/>
      <c r="T139" s="204"/>
      <c r="AT139" s="205" t="s">
        <v>141</v>
      </c>
      <c r="AU139" s="205" t="s">
        <v>83</v>
      </c>
      <c r="AV139" s="13" t="s">
        <v>81</v>
      </c>
      <c r="AW139" s="13" t="s">
        <v>34</v>
      </c>
      <c r="AX139" s="13" t="s">
        <v>73</v>
      </c>
      <c r="AY139" s="205" t="s">
        <v>128</v>
      </c>
    </row>
    <row r="140" spans="1:65" s="14" customFormat="1" ht="10.199999999999999">
      <c r="B140" s="206"/>
      <c r="C140" s="207"/>
      <c r="D140" s="189" t="s">
        <v>141</v>
      </c>
      <c r="E140" s="208" t="s">
        <v>28</v>
      </c>
      <c r="F140" s="209" t="s">
        <v>194</v>
      </c>
      <c r="G140" s="207"/>
      <c r="H140" s="210">
        <v>85</v>
      </c>
      <c r="I140" s="211"/>
      <c r="J140" s="207"/>
      <c r="K140" s="207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141</v>
      </c>
      <c r="AU140" s="216" t="s">
        <v>83</v>
      </c>
      <c r="AV140" s="14" t="s">
        <v>83</v>
      </c>
      <c r="AW140" s="14" t="s">
        <v>34</v>
      </c>
      <c r="AX140" s="14" t="s">
        <v>73</v>
      </c>
      <c r="AY140" s="216" t="s">
        <v>128</v>
      </c>
    </row>
    <row r="141" spans="1:65" s="15" customFormat="1" ht="10.199999999999999">
      <c r="B141" s="217"/>
      <c r="C141" s="218"/>
      <c r="D141" s="189" t="s">
        <v>141</v>
      </c>
      <c r="E141" s="219" t="s">
        <v>28</v>
      </c>
      <c r="F141" s="220" t="s">
        <v>164</v>
      </c>
      <c r="G141" s="218"/>
      <c r="H141" s="221">
        <v>128.84800000000001</v>
      </c>
      <c r="I141" s="222"/>
      <c r="J141" s="218"/>
      <c r="K141" s="218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141</v>
      </c>
      <c r="AU141" s="227" t="s">
        <v>83</v>
      </c>
      <c r="AV141" s="15" t="s">
        <v>135</v>
      </c>
      <c r="AW141" s="15" t="s">
        <v>34</v>
      </c>
      <c r="AX141" s="15" t="s">
        <v>81</v>
      </c>
      <c r="AY141" s="227" t="s">
        <v>128</v>
      </c>
    </row>
    <row r="142" spans="1:65" s="2" customFormat="1" ht="16.5" customHeight="1">
      <c r="A142" s="36"/>
      <c r="B142" s="37"/>
      <c r="C142" s="176" t="s">
        <v>195</v>
      </c>
      <c r="D142" s="176" t="s">
        <v>130</v>
      </c>
      <c r="E142" s="177" t="s">
        <v>196</v>
      </c>
      <c r="F142" s="178" t="s">
        <v>197</v>
      </c>
      <c r="G142" s="179" t="s">
        <v>155</v>
      </c>
      <c r="H142" s="180">
        <v>10.214</v>
      </c>
      <c r="I142" s="181"/>
      <c r="J142" s="182">
        <f>ROUND(I142*H142,2)</f>
        <v>0</v>
      </c>
      <c r="K142" s="178" t="s">
        <v>134</v>
      </c>
      <c r="L142" s="41"/>
      <c r="M142" s="183" t="s">
        <v>28</v>
      </c>
      <c r="N142" s="184" t="s">
        <v>46</v>
      </c>
      <c r="O142" s="67"/>
      <c r="P142" s="185">
        <f>O142*H142</f>
        <v>0</v>
      </c>
      <c r="Q142" s="185">
        <v>0</v>
      </c>
      <c r="R142" s="185">
        <f>Q142*H142</f>
        <v>0</v>
      </c>
      <c r="S142" s="185">
        <v>0</v>
      </c>
      <c r="T142" s="18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87" t="s">
        <v>135</v>
      </c>
      <c r="AT142" s="187" t="s">
        <v>130</v>
      </c>
      <c r="AU142" s="187" t="s">
        <v>83</v>
      </c>
      <c r="AY142" s="19" t="s">
        <v>128</v>
      </c>
      <c r="BE142" s="188">
        <f>IF(N142="základní",J142,0)</f>
        <v>0</v>
      </c>
      <c r="BF142" s="188">
        <f>IF(N142="snížená",J142,0)</f>
        <v>0</v>
      </c>
      <c r="BG142" s="188">
        <f>IF(N142="zákl. přenesená",J142,0)</f>
        <v>0</v>
      </c>
      <c r="BH142" s="188">
        <f>IF(N142="sníž. přenesená",J142,0)</f>
        <v>0</v>
      </c>
      <c r="BI142" s="188">
        <f>IF(N142="nulová",J142,0)</f>
        <v>0</v>
      </c>
      <c r="BJ142" s="19" t="s">
        <v>135</v>
      </c>
      <c r="BK142" s="188">
        <f>ROUND(I142*H142,2)</f>
        <v>0</v>
      </c>
      <c r="BL142" s="19" t="s">
        <v>135</v>
      </c>
      <c r="BM142" s="187" t="s">
        <v>198</v>
      </c>
    </row>
    <row r="143" spans="1:65" s="2" customFormat="1" ht="10.199999999999999">
      <c r="A143" s="36"/>
      <c r="B143" s="37"/>
      <c r="C143" s="38"/>
      <c r="D143" s="189" t="s">
        <v>137</v>
      </c>
      <c r="E143" s="38"/>
      <c r="F143" s="190" t="s">
        <v>199</v>
      </c>
      <c r="G143" s="38"/>
      <c r="H143" s="38"/>
      <c r="I143" s="191"/>
      <c r="J143" s="38"/>
      <c r="K143" s="38"/>
      <c r="L143" s="41"/>
      <c r="M143" s="192"/>
      <c r="N143" s="193"/>
      <c r="O143" s="67"/>
      <c r="P143" s="67"/>
      <c r="Q143" s="67"/>
      <c r="R143" s="67"/>
      <c r="S143" s="67"/>
      <c r="T143" s="68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137</v>
      </c>
      <c r="AU143" s="19" t="s">
        <v>83</v>
      </c>
    </row>
    <row r="144" spans="1:65" s="2" customFormat="1" ht="10.199999999999999">
      <c r="A144" s="36"/>
      <c r="B144" s="37"/>
      <c r="C144" s="38"/>
      <c r="D144" s="194" t="s">
        <v>139</v>
      </c>
      <c r="E144" s="38"/>
      <c r="F144" s="195" t="s">
        <v>200</v>
      </c>
      <c r="G144" s="38"/>
      <c r="H144" s="38"/>
      <c r="I144" s="191"/>
      <c r="J144" s="38"/>
      <c r="K144" s="38"/>
      <c r="L144" s="41"/>
      <c r="M144" s="192"/>
      <c r="N144" s="193"/>
      <c r="O144" s="67"/>
      <c r="P144" s="67"/>
      <c r="Q144" s="67"/>
      <c r="R144" s="67"/>
      <c r="S144" s="67"/>
      <c r="T144" s="68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139</v>
      </c>
      <c r="AU144" s="19" t="s">
        <v>83</v>
      </c>
    </row>
    <row r="145" spans="1:65" s="13" customFormat="1" ht="10.199999999999999">
      <c r="B145" s="196"/>
      <c r="C145" s="197"/>
      <c r="D145" s="189" t="s">
        <v>141</v>
      </c>
      <c r="E145" s="198" t="s">
        <v>28</v>
      </c>
      <c r="F145" s="199" t="s">
        <v>201</v>
      </c>
      <c r="G145" s="197"/>
      <c r="H145" s="198" t="s">
        <v>28</v>
      </c>
      <c r="I145" s="200"/>
      <c r="J145" s="197"/>
      <c r="K145" s="197"/>
      <c r="L145" s="201"/>
      <c r="M145" s="202"/>
      <c r="N145" s="203"/>
      <c r="O145" s="203"/>
      <c r="P145" s="203"/>
      <c r="Q145" s="203"/>
      <c r="R145" s="203"/>
      <c r="S145" s="203"/>
      <c r="T145" s="204"/>
      <c r="AT145" s="205" t="s">
        <v>141</v>
      </c>
      <c r="AU145" s="205" t="s">
        <v>83</v>
      </c>
      <c r="AV145" s="13" t="s">
        <v>81</v>
      </c>
      <c r="AW145" s="13" t="s">
        <v>34</v>
      </c>
      <c r="AX145" s="13" t="s">
        <v>73</v>
      </c>
      <c r="AY145" s="205" t="s">
        <v>128</v>
      </c>
    </row>
    <row r="146" spans="1:65" s="14" customFormat="1" ht="10.199999999999999">
      <c r="B146" s="206"/>
      <c r="C146" s="207"/>
      <c r="D146" s="189" t="s">
        <v>141</v>
      </c>
      <c r="E146" s="208" t="s">
        <v>28</v>
      </c>
      <c r="F146" s="209" t="s">
        <v>202</v>
      </c>
      <c r="G146" s="207"/>
      <c r="H146" s="210">
        <v>10.214</v>
      </c>
      <c r="I146" s="211"/>
      <c r="J146" s="207"/>
      <c r="K146" s="207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141</v>
      </c>
      <c r="AU146" s="216" t="s">
        <v>83</v>
      </c>
      <c r="AV146" s="14" t="s">
        <v>83</v>
      </c>
      <c r="AW146" s="14" t="s">
        <v>34</v>
      </c>
      <c r="AX146" s="14" t="s">
        <v>81</v>
      </c>
      <c r="AY146" s="216" t="s">
        <v>128</v>
      </c>
    </row>
    <row r="147" spans="1:65" s="2" customFormat="1" ht="16.5" customHeight="1">
      <c r="A147" s="36"/>
      <c r="B147" s="37"/>
      <c r="C147" s="176" t="s">
        <v>203</v>
      </c>
      <c r="D147" s="176" t="s">
        <v>130</v>
      </c>
      <c r="E147" s="177" t="s">
        <v>204</v>
      </c>
      <c r="F147" s="178" t="s">
        <v>205</v>
      </c>
      <c r="G147" s="179" t="s">
        <v>155</v>
      </c>
      <c r="H147" s="180">
        <v>171.52</v>
      </c>
      <c r="I147" s="181"/>
      <c r="J147" s="182">
        <f>ROUND(I147*H147,2)</f>
        <v>0</v>
      </c>
      <c r="K147" s="178" t="s">
        <v>134</v>
      </c>
      <c r="L147" s="41"/>
      <c r="M147" s="183" t="s">
        <v>28</v>
      </c>
      <c r="N147" s="184" t="s">
        <v>46</v>
      </c>
      <c r="O147" s="67"/>
      <c r="P147" s="185">
        <f>O147*H147</f>
        <v>0</v>
      </c>
      <c r="Q147" s="185">
        <v>0</v>
      </c>
      <c r="R147" s="185">
        <f>Q147*H147</f>
        <v>0</v>
      </c>
      <c r="S147" s="185">
        <v>0</v>
      </c>
      <c r="T147" s="186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87" t="s">
        <v>135</v>
      </c>
      <c r="AT147" s="187" t="s">
        <v>130</v>
      </c>
      <c r="AU147" s="187" t="s">
        <v>83</v>
      </c>
      <c r="AY147" s="19" t="s">
        <v>128</v>
      </c>
      <c r="BE147" s="188">
        <f>IF(N147="základní",J147,0)</f>
        <v>0</v>
      </c>
      <c r="BF147" s="188">
        <f>IF(N147="snížená",J147,0)</f>
        <v>0</v>
      </c>
      <c r="BG147" s="188">
        <f>IF(N147="zákl. přenesená",J147,0)</f>
        <v>0</v>
      </c>
      <c r="BH147" s="188">
        <f>IF(N147="sníž. přenesená",J147,0)</f>
        <v>0</v>
      </c>
      <c r="BI147" s="188">
        <f>IF(N147="nulová",J147,0)</f>
        <v>0</v>
      </c>
      <c r="BJ147" s="19" t="s">
        <v>135</v>
      </c>
      <c r="BK147" s="188">
        <f>ROUND(I147*H147,2)</f>
        <v>0</v>
      </c>
      <c r="BL147" s="19" t="s">
        <v>135</v>
      </c>
      <c r="BM147" s="187" t="s">
        <v>206</v>
      </c>
    </row>
    <row r="148" spans="1:65" s="2" customFormat="1" ht="19.2">
      <c r="A148" s="36"/>
      <c r="B148" s="37"/>
      <c r="C148" s="38"/>
      <c r="D148" s="189" t="s">
        <v>137</v>
      </c>
      <c r="E148" s="38"/>
      <c r="F148" s="190" t="s">
        <v>207</v>
      </c>
      <c r="G148" s="38"/>
      <c r="H148" s="38"/>
      <c r="I148" s="191"/>
      <c r="J148" s="38"/>
      <c r="K148" s="38"/>
      <c r="L148" s="41"/>
      <c r="M148" s="192"/>
      <c r="N148" s="193"/>
      <c r="O148" s="67"/>
      <c r="P148" s="67"/>
      <c r="Q148" s="67"/>
      <c r="R148" s="67"/>
      <c r="S148" s="67"/>
      <c r="T148" s="68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9" t="s">
        <v>137</v>
      </c>
      <c r="AU148" s="19" t="s">
        <v>83</v>
      </c>
    </row>
    <row r="149" spans="1:65" s="2" customFormat="1" ht="10.199999999999999">
      <c r="A149" s="36"/>
      <c r="B149" s="37"/>
      <c r="C149" s="38"/>
      <c r="D149" s="194" t="s">
        <v>139</v>
      </c>
      <c r="E149" s="38"/>
      <c r="F149" s="195" t="s">
        <v>208</v>
      </c>
      <c r="G149" s="38"/>
      <c r="H149" s="38"/>
      <c r="I149" s="191"/>
      <c r="J149" s="38"/>
      <c r="K149" s="38"/>
      <c r="L149" s="41"/>
      <c r="M149" s="192"/>
      <c r="N149" s="193"/>
      <c r="O149" s="67"/>
      <c r="P149" s="67"/>
      <c r="Q149" s="67"/>
      <c r="R149" s="67"/>
      <c r="S149" s="67"/>
      <c r="T149" s="68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9" t="s">
        <v>139</v>
      </c>
      <c r="AU149" s="19" t="s">
        <v>83</v>
      </c>
    </row>
    <row r="150" spans="1:65" s="13" customFormat="1" ht="10.199999999999999">
      <c r="B150" s="196"/>
      <c r="C150" s="197"/>
      <c r="D150" s="189" t="s">
        <v>141</v>
      </c>
      <c r="E150" s="198" t="s">
        <v>28</v>
      </c>
      <c r="F150" s="199" t="s">
        <v>159</v>
      </c>
      <c r="G150" s="197"/>
      <c r="H150" s="198" t="s">
        <v>28</v>
      </c>
      <c r="I150" s="200"/>
      <c r="J150" s="197"/>
      <c r="K150" s="197"/>
      <c r="L150" s="201"/>
      <c r="M150" s="202"/>
      <c r="N150" s="203"/>
      <c r="O150" s="203"/>
      <c r="P150" s="203"/>
      <c r="Q150" s="203"/>
      <c r="R150" s="203"/>
      <c r="S150" s="203"/>
      <c r="T150" s="204"/>
      <c r="AT150" s="205" t="s">
        <v>141</v>
      </c>
      <c r="AU150" s="205" t="s">
        <v>83</v>
      </c>
      <c r="AV150" s="13" t="s">
        <v>81</v>
      </c>
      <c r="AW150" s="13" t="s">
        <v>34</v>
      </c>
      <c r="AX150" s="13" t="s">
        <v>73</v>
      </c>
      <c r="AY150" s="205" t="s">
        <v>128</v>
      </c>
    </row>
    <row r="151" spans="1:65" s="13" customFormat="1" ht="10.199999999999999">
      <c r="B151" s="196"/>
      <c r="C151" s="197"/>
      <c r="D151" s="189" t="s">
        <v>141</v>
      </c>
      <c r="E151" s="198" t="s">
        <v>28</v>
      </c>
      <c r="F151" s="199" t="s">
        <v>209</v>
      </c>
      <c r="G151" s="197"/>
      <c r="H151" s="198" t="s">
        <v>28</v>
      </c>
      <c r="I151" s="200"/>
      <c r="J151" s="197"/>
      <c r="K151" s="197"/>
      <c r="L151" s="201"/>
      <c r="M151" s="202"/>
      <c r="N151" s="203"/>
      <c r="O151" s="203"/>
      <c r="P151" s="203"/>
      <c r="Q151" s="203"/>
      <c r="R151" s="203"/>
      <c r="S151" s="203"/>
      <c r="T151" s="204"/>
      <c r="AT151" s="205" t="s">
        <v>141</v>
      </c>
      <c r="AU151" s="205" t="s">
        <v>83</v>
      </c>
      <c r="AV151" s="13" t="s">
        <v>81</v>
      </c>
      <c r="AW151" s="13" t="s">
        <v>34</v>
      </c>
      <c r="AX151" s="13" t="s">
        <v>73</v>
      </c>
      <c r="AY151" s="205" t="s">
        <v>128</v>
      </c>
    </row>
    <row r="152" spans="1:65" s="14" customFormat="1" ht="10.199999999999999">
      <c r="B152" s="206"/>
      <c r="C152" s="207"/>
      <c r="D152" s="189" t="s">
        <v>141</v>
      </c>
      <c r="E152" s="208" t="s">
        <v>28</v>
      </c>
      <c r="F152" s="209" t="s">
        <v>210</v>
      </c>
      <c r="G152" s="207"/>
      <c r="H152" s="210">
        <v>146.19999999999999</v>
      </c>
      <c r="I152" s="211"/>
      <c r="J152" s="207"/>
      <c r="K152" s="207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141</v>
      </c>
      <c r="AU152" s="216" t="s">
        <v>83</v>
      </c>
      <c r="AV152" s="14" t="s">
        <v>83</v>
      </c>
      <c r="AW152" s="14" t="s">
        <v>34</v>
      </c>
      <c r="AX152" s="14" t="s">
        <v>73</v>
      </c>
      <c r="AY152" s="216" t="s">
        <v>128</v>
      </c>
    </row>
    <row r="153" spans="1:65" s="13" customFormat="1" ht="10.199999999999999">
      <c r="B153" s="196"/>
      <c r="C153" s="197"/>
      <c r="D153" s="189" t="s">
        <v>141</v>
      </c>
      <c r="E153" s="198" t="s">
        <v>28</v>
      </c>
      <c r="F153" s="199" t="s">
        <v>211</v>
      </c>
      <c r="G153" s="197"/>
      <c r="H153" s="198" t="s">
        <v>28</v>
      </c>
      <c r="I153" s="200"/>
      <c r="J153" s="197"/>
      <c r="K153" s="197"/>
      <c r="L153" s="201"/>
      <c r="M153" s="202"/>
      <c r="N153" s="203"/>
      <c r="O153" s="203"/>
      <c r="P153" s="203"/>
      <c r="Q153" s="203"/>
      <c r="R153" s="203"/>
      <c r="S153" s="203"/>
      <c r="T153" s="204"/>
      <c r="AT153" s="205" t="s">
        <v>141</v>
      </c>
      <c r="AU153" s="205" t="s">
        <v>83</v>
      </c>
      <c r="AV153" s="13" t="s">
        <v>81</v>
      </c>
      <c r="AW153" s="13" t="s">
        <v>34</v>
      </c>
      <c r="AX153" s="13" t="s">
        <v>73</v>
      </c>
      <c r="AY153" s="205" t="s">
        <v>128</v>
      </c>
    </row>
    <row r="154" spans="1:65" s="14" customFormat="1" ht="10.199999999999999">
      <c r="B154" s="206"/>
      <c r="C154" s="207"/>
      <c r="D154" s="189" t="s">
        <v>141</v>
      </c>
      <c r="E154" s="208" t="s">
        <v>28</v>
      </c>
      <c r="F154" s="209" t="s">
        <v>212</v>
      </c>
      <c r="G154" s="207"/>
      <c r="H154" s="210">
        <v>25.32</v>
      </c>
      <c r="I154" s="211"/>
      <c r="J154" s="207"/>
      <c r="K154" s="207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141</v>
      </c>
      <c r="AU154" s="216" t="s">
        <v>83</v>
      </c>
      <c r="AV154" s="14" t="s">
        <v>83</v>
      </c>
      <c r="AW154" s="14" t="s">
        <v>34</v>
      </c>
      <c r="AX154" s="14" t="s">
        <v>73</v>
      </c>
      <c r="AY154" s="216" t="s">
        <v>128</v>
      </c>
    </row>
    <row r="155" spans="1:65" s="15" customFormat="1" ht="10.199999999999999">
      <c r="B155" s="217"/>
      <c r="C155" s="218"/>
      <c r="D155" s="189" t="s">
        <v>141</v>
      </c>
      <c r="E155" s="219" t="s">
        <v>28</v>
      </c>
      <c r="F155" s="220" t="s">
        <v>164</v>
      </c>
      <c r="G155" s="218"/>
      <c r="H155" s="221">
        <v>171.52</v>
      </c>
      <c r="I155" s="222"/>
      <c r="J155" s="218"/>
      <c r="K155" s="218"/>
      <c r="L155" s="223"/>
      <c r="M155" s="224"/>
      <c r="N155" s="225"/>
      <c r="O155" s="225"/>
      <c r="P155" s="225"/>
      <c r="Q155" s="225"/>
      <c r="R155" s="225"/>
      <c r="S155" s="225"/>
      <c r="T155" s="226"/>
      <c r="AT155" s="227" t="s">
        <v>141</v>
      </c>
      <c r="AU155" s="227" t="s">
        <v>83</v>
      </c>
      <c r="AV155" s="15" t="s">
        <v>135</v>
      </c>
      <c r="AW155" s="15" t="s">
        <v>34</v>
      </c>
      <c r="AX155" s="15" t="s">
        <v>81</v>
      </c>
      <c r="AY155" s="227" t="s">
        <v>128</v>
      </c>
    </row>
    <row r="156" spans="1:65" s="2" customFormat="1" ht="21.75" customHeight="1">
      <c r="A156" s="36"/>
      <c r="B156" s="37"/>
      <c r="C156" s="176" t="s">
        <v>213</v>
      </c>
      <c r="D156" s="176" t="s">
        <v>130</v>
      </c>
      <c r="E156" s="177" t="s">
        <v>214</v>
      </c>
      <c r="F156" s="178" t="s">
        <v>215</v>
      </c>
      <c r="G156" s="179" t="s">
        <v>155</v>
      </c>
      <c r="H156" s="180">
        <v>23.771999999999998</v>
      </c>
      <c r="I156" s="181"/>
      <c r="J156" s="182">
        <f>ROUND(I156*H156,2)</f>
        <v>0</v>
      </c>
      <c r="K156" s="178" t="s">
        <v>134</v>
      </c>
      <c r="L156" s="41"/>
      <c r="M156" s="183" t="s">
        <v>28</v>
      </c>
      <c r="N156" s="184" t="s">
        <v>46</v>
      </c>
      <c r="O156" s="67"/>
      <c r="P156" s="185">
        <f>O156*H156</f>
        <v>0</v>
      </c>
      <c r="Q156" s="185">
        <v>0</v>
      </c>
      <c r="R156" s="185">
        <f>Q156*H156</f>
        <v>0</v>
      </c>
      <c r="S156" s="185">
        <v>0</v>
      </c>
      <c r="T156" s="186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7" t="s">
        <v>135</v>
      </c>
      <c r="AT156" s="187" t="s">
        <v>130</v>
      </c>
      <c r="AU156" s="187" t="s">
        <v>83</v>
      </c>
      <c r="AY156" s="19" t="s">
        <v>128</v>
      </c>
      <c r="BE156" s="188">
        <f>IF(N156="základní",J156,0)</f>
        <v>0</v>
      </c>
      <c r="BF156" s="188">
        <f>IF(N156="snížená",J156,0)</f>
        <v>0</v>
      </c>
      <c r="BG156" s="188">
        <f>IF(N156="zákl. přenesená",J156,0)</f>
        <v>0</v>
      </c>
      <c r="BH156" s="188">
        <f>IF(N156="sníž. přenesená",J156,0)</f>
        <v>0</v>
      </c>
      <c r="BI156" s="188">
        <f>IF(N156="nulová",J156,0)</f>
        <v>0</v>
      </c>
      <c r="BJ156" s="19" t="s">
        <v>135</v>
      </c>
      <c r="BK156" s="188">
        <f>ROUND(I156*H156,2)</f>
        <v>0</v>
      </c>
      <c r="BL156" s="19" t="s">
        <v>135</v>
      </c>
      <c r="BM156" s="187" t="s">
        <v>216</v>
      </c>
    </row>
    <row r="157" spans="1:65" s="2" customFormat="1" ht="19.2">
      <c r="A157" s="36"/>
      <c r="B157" s="37"/>
      <c r="C157" s="38"/>
      <c r="D157" s="189" t="s">
        <v>137</v>
      </c>
      <c r="E157" s="38"/>
      <c r="F157" s="190" t="s">
        <v>217</v>
      </c>
      <c r="G157" s="38"/>
      <c r="H157" s="38"/>
      <c r="I157" s="191"/>
      <c r="J157" s="38"/>
      <c r="K157" s="38"/>
      <c r="L157" s="41"/>
      <c r="M157" s="192"/>
      <c r="N157" s="193"/>
      <c r="O157" s="67"/>
      <c r="P157" s="67"/>
      <c r="Q157" s="67"/>
      <c r="R157" s="67"/>
      <c r="S157" s="67"/>
      <c r="T157" s="68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9" t="s">
        <v>137</v>
      </c>
      <c r="AU157" s="19" t="s">
        <v>83</v>
      </c>
    </row>
    <row r="158" spans="1:65" s="2" customFormat="1" ht="10.199999999999999">
      <c r="A158" s="36"/>
      <c r="B158" s="37"/>
      <c r="C158" s="38"/>
      <c r="D158" s="194" t="s">
        <v>139</v>
      </c>
      <c r="E158" s="38"/>
      <c r="F158" s="195" t="s">
        <v>218</v>
      </c>
      <c r="G158" s="38"/>
      <c r="H158" s="38"/>
      <c r="I158" s="191"/>
      <c r="J158" s="38"/>
      <c r="K158" s="38"/>
      <c r="L158" s="41"/>
      <c r="M158" s="192"/>
      <c r="N158" s="193"/>
      <c r="O158" s="67"/>
      <c r="P158" s="67"/>
      <c r="Q158" s="67"/>
      <c r="R158" s="67"/>
      <c r="S158" s="67"/>
      <c r="T158" s="68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9" t="s">
        <v>139</v>
      </c>
      <c r="AU158" s="19" t="s">
        <v>83</v>
      </c>
    </row>
    <row r="159" spans="1:65" s="13" customFormat="1" ht="10.199999999999999">
      <c r="B159" s="196"/>
      <c r="C159" s="197"/>
      <c r="D159" s="189" t="s">
        <v>141</v>
      </c>
      <c r="E159" s="198" t="s">
        <v>28</v>
      </c>
      <c r="F159" s="199" t="s">
        <v>219</v>
      </c>
      <c r="G159" s="197"/>
      <c r="H159" s="198" t="s">
        <v>28</v>
      </c>
      <c r="I159" s="200"/>
      <c r="J159" s="197"/>
      <c r="K159" s="197"/>
      <c r="L159" s="201"/>
      <c r="M159" s="202"/>
      <c r="N159" s="203"/>
      <c r="O159" s="203"/>
      <c r="P159" s="203"/>
      <c r="Q159" s="203"/>
      <c r="R159" s="203"/>
      <c r="S159" s="203"/>
      <c r="T159" s="204"/>
      <c r="AT159" s="205" t="s">
        <v>141</v>
      </c>
      <c r="AU159" s="205" t="s">
        <v>83</v>
      </c>
      <c r="AV159" s="13" t="s">
        <v>81</v>
      </c>
      <c r="AW159" s="13" t="s">
        <v>34</v>
      </c>
      <c r="AX159" s="13" t="s">
        <v>73</v>
      </c>
      <c r="AY159" s="205" t="s">
        <v>128</v>
      </c>
    </row>
    <row r="160" spans="1:65" s="14" customFormat="1" ht="10.199999999999999">
      <c r="B160" s="206"/>
      <c r="C160" s="207"/>
      <c r="D160" s="189" t="s">
        <v>141</v>
      </c>
      <c r="E160" s="208" t="s">
        <v>28</v>
      </c>
      <c r="F160" s="209" t="s">
        <v>220</v>
      </c>
      <c r="G160" s="207"/>
      <c r="H160" s="210">
        <v>23.771999999999998</v>
      </c>
      <c r="I160" s="211"/>
      <c r="J160" s="207"/>
      <c r="K160" s="207"/>
      <c r="L160" s="212"/>
      <c r="M160" s="213"/>
      <c r="N160" s="214"/>
      <c r="O160" s="214"/>
      <c r="P160" s="214"/>
      <c r="Q160" s="214"/>
      <c r="R160" s="214"/>
      <c r="S160" s="214"/>
      <c r="T160" s="215"/>
      <c r="AT160" s="216" t="s">
        <v>141</v>
      </c>
      <c r="AU160" s="216" t="s">
        <v>83</v>
      </c>
      <c r="AV160" s="14" t="s">
        <v>83</v>
      </c>
      <c r="AW160" s="14" t="s">
        <v>34</v>
      </c>
      <c r="AX160" s="14" t="s">
        <v>81</v>
      </c>
      <c r="AY160" s="216" t="s">
        <v>128</v>
      </c>
    </row>
    <row r="161" spans="1:65" s="2" customFormat="1" ht="21.75" customHeight="1">
      <c r="A161" s="36"/>
      <c r="B161" s="37"/>
      <c r="C161" s="176" t="s">
        <v>221</v>
      </c>
      <c r="D161" s="176" t="s">
        <v>130</v>
      </c>
      <c r="E161" s="177" t="s">
        <v>222</v>
      </c>
      <c r="F161" s="178" t="s">
        <v>223</v>
      </c>
      <c r="G161" s="179" t="s">
        <v>155</v>
      </c>
      <c r="H161" s="180">
        <v>247.6</v>
      </c>
      <c r="I161" s="181"/>
      <c r="J161" s="182">
        <f>ROUND(I161*H161,2)</f>
        <v>0</v>
      </c>
      <c r="K161" s="178" t="s">
        <v>134</v>
      </c>
      <c r="L161" s="41"/>
      <c r="M161" s="183" t="s">
        <v>28</v>
      </c>
      <c r="N161" s="184" t="s">
        <v>46</v>
      </c>
      <c r="O161" s="67"/>
      <c r="P161" s="185">
        <f>O161*H161</f>
        <v>0</v>
      </c>
      <c r="Q161" s="185">
        <v>0</v>
      </c>
      <c r="R161" s="185">
        <f>Q161*H161</f>
        <v>0</v>
      </c>
      <c r="S161" s="185">
        <v>0</v>
      </c>
      <c r="T161" s="18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87" t="s">
        <v>135</v>
      </c>
      <c r="AT161" s="187" t="s">
        <v>130</v>
      </c>
      <c r="AU161" s="187" t="s">
        <v>83</v>
      </c>
      <c r="AY161" s="19" t="s">
        <v>128</v>
      </c>
      <c r="BE161" s="188">
        <f>IF(N161="základní",J161,0)</f>
        <v>0</v>
      </c>
      <c r="BF161" s="188">
        <f>IF(N161="snížená",J161,0)</f>
        <v>0</v>
      </c>
      <c r="BG161" s="188">
        <f>IF(N161="zákl. přenesená",J161,0)</f>
        <v>0</v>
      </c>
      <c r="BH161" s="188">
        <f>IF(N161="sníž. přenesená",J161,0)</f>
        <v>0</v>
      </c>
      <c r="BI161" s="188">
        <f>IF(N161="nulová",J161,0)</f>
        <v>0</v>
      </c>
      <c r="BJ161" s="19" t="s">
        <v>135</v>
      </c>
      <c r="BK161" s="188">
        <f>ROUND(I161*H161,2)</f>
        <v>0</v>
      </c>
      <c r="BL161" s="19" t="s">
        <v>135</v>
      </c>
      <c r="BM161" s="187" t="s">
        <v>224</v>
      </c>
    </row>
    <row r="162" spans="1:65" s="2" customFormat="1" ht="19.2">
      <c r="A162" s="36"/>
      <c r="B162" s="37"/>
      <c r="C162" s="38"/>
      <c r="D162" s="189" t="s">
        <v>137</v>
      </c>
      <c r="E162" s="38"/>
      <c r="F162" s="190" t="s">
        <v>225</v>
      </c>
      <c r="G162" s="38"/>
      <c r="H162" s="38"/>
      <c r="I162" s="191"/>
      <c r="J162" s="38"/>
      <c r="K162" s="38"/>
      <c r="L162" s="41"/>
      <c r="M162" s="192"/>
      <c r="N162" s="193"/>
      <c r="O162" s="67"/>
      <c r="P162" s="67"/>
      <c r="Q162" s="67"/>
      <c r="R162" s="67"/>
      <c r="S162" s="67"/>
      <c r="T162" s="68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9" t="s">
        <v>137</v>
      </c>
      <c r="AU162" s="19" t="s">
        <v>83</v>
      </c>
    </row>
    <row r="163" spans="1:65" s="2" customFormat="1" ht="10.199999999999999">
      <c r="A163" s="36"/>
      <c r="B163" s="37"/>
      <c r="C163" s="38"/>
      <c r="D163" s="194" t="s">
        <v>139</v>
      </c>
      <c r="E163" s="38"/>
      <c r="F163" s="195" t="s">
        <v>226</v>
      </c>
      <c r="G163" s="38"/>
      <c r="H163" s="38"/>
      <c r="I163" s="191"/>
      <c r="J163" s="38"/>
      <c r="K163" s="38"/>
      <c r="L163" s="41"/>
      <c r="M163" s="192"/>
      <c r="N163" s="193"/>
      <c r="O163" s="67"/>
      <c r="P163" s="67"/>
      <c r="Q163" s="67"/>
      <c r="R163" s="67"/>
      <c r="S163" s="67"/>
      <c r="T163" s="68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9" t="s">
        <v>139</v>
      </c>
      <c r="AU163" s="19" t="s">
        <v>83</v>
      </c>
    </row>
    <row r="164" spans="1:65" s="13" customFormat="1" ht="10.199999999999999">
      <c r="B164" s="196"/>
      <c r="C164" s="197"/>
      <c r="D164" s="189" t="s">
        <v>141</v>
      </c>
      <c r="E164" s="198" t="s">
        <v>28</v>
      </c>
      <c r="F164" s="199" t="s">
        <v>227</v>
      </c>
      <c r="G164" s="197"/>
      <c r="H164" s="198" t="s">
        <v>28</v>
      </c>
      <c r="I164" s="200"/>
      <c r="J164" s="197"/>
      <c r="K164" s="197"/>
      <c r="L164" s="201"/>
      <c r="M164" s="202"/>
      <c r="N164" s="203"/>
      <c r="O164" s="203"/>
      <c r="P164" s="203"/>
      <c r="Q164" s="203"/>
      <c r="R164" s="203"/>
      <c r="S164" s="203"/>
      <c r="T164" s="204"/>
      <c r="AT164" s="205" t="s">
        <v>141</v>
      </c>
      <c r="AU164" s="205" t="s">
        <v>83</v>
      </c>
      <c r="AV164" s="13" t="s">
        <v>81</v>
      </c>
      <c r="AW164" s="13" t="s">
        <v>34</v>
      </c>
      <c r="AX164" s="13" t="s">
        <v>73</v>
      </c>
      <c r="AY164" s="205" t="s">
        <v>128</v>
      </c>
    </row>
    <row r="165" spans="1:65" s="14" customFormat="1" ht="10.199999999999999">
      <c r="B165" s="206"/>
      <c r="C165" s="207"/>
      <c r="D165" s="189" t="s">
        <v>141</v>
      </c>
      <c r="E165" s="208" t="s">
        <v>28</v>
      </c>
      <c r="F165" s="209" t="s">
        <v>228</v>
      </c>
      <c r="G165" s="207"/>
      <c r="H165" s="210">
        <v>247.6</v>
      </c>
      <c r="I165" s="211"/>
      <c r="J165" s="207"/>
      <c r="K165" s="207"/>
      <c r="L165" s="212"/>
      <c r="M165" s="213"/>
      <c r="N165" s="214"/>
      <c r="O165" s="214"/>
      <c r="P165" s="214"/>
      <c r="Q165" s="214"/>
      <c r="R165" s="214"/>
      <c r="S165" s="214"/>
      <c r="T165" s="215"/>
      <c r="AT165" s="216" t="s">
        <v>141</v>
      </c>
      <c r="AU165" s="216" t="s">
        <v>83</v>
      </c>
      <c r="AV165" s="14" t="s">
        <v>83</v>
      </c>
      <c r="AW165" s="14" t="s">
        <v>34</v>
      </c>
      <c r="AX165" s="14" t="s">
        <v>81</v>
      </c>
      <c r="AY165" s="216" t="s">
        <v>128</v>
      </c>
    </row>
    <row r="166" spans="1:65" s="2" customFormat="1" ht="21.75" customHeight="1">
      <c r="A166" s="36"/>
      <c r="B166" s="37"/>
      <c r="C166" s="176" t="s">
        <v>229</v>
      </c>
      <c r="D166" s="176" t="s">
        <v>130</v>
      </c>
      <c r="E166" s="177" t="s">
        <v>230</v>
      </c>
      <c r="F166" s="178" t="s">
        <v>231</v>
      </c>
      <c r="G166" s="179" t="s">
        <v>155</v>
      </c>
      <c r="H166" s="180">
        <v>188.69800000000001</v>
      </c>
      <c r="I166" s="181"/>
      <c r="J166" s="182">
        <f>ROUND(I166*H166,2)</f>
        <v>0</v>
      </c>
      <c r="K166" s="178" t="s">
        <v>134</v>
      </c>
      <c r="L166" s="41"/>
      <c r="M166" s="183" t="s">
        <v>28</v>
      </c>
      <c r="N166" s="184" t="s">
        <v>46</v>
      </c>
      <c r="O166" s="67"/>
      <c r="P166" s="185">
        <f>O166*H166</f>
        <v>0</v>
      </c>
      <c r="Q166" s="185">
        <v>0</v>
      </c>
      <c r="R166" s="185">
        <f>Q166*H166</f>
        <v>0</v>
      </c>
      <c r="S166" s="185">
        <v>0</v>
      </c>
      <c r="T166" s="186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7" t="s">
        <v>135</v>
      </c>
      <c r="AT166" s="187" t="s">
        <v>130</v>
      </c>
      <c r="AU166" s="187" t="s">
        <v>83</v>
      </c>
      <c r="AY166" s="19" t="s">
        <v>128</v>
      </c>
      <c r="BE166" s="188">
        <f>IF(N166="základní",J166,0)</f>
        <v>0</v>
      </c>
      <c r="BF166" s="188">
        <f>IF(N166="snížená",J166,0)</f>
        <v>0</v>
      </c>
      <c r="BG166" s="188">
        <f>IF(N166="zákl. přenesená",J166,0)</f>
        <v>0</v>
      </c>
      <c r="BH166" s="188">
        <f>IF(N166="sníž. přenesená",J166,0)</f>
        <v>0</v>
      </c>
      <c r="BI166" s="188">
        <f>IF(N166="nulová",J166,0)</f>
        <v>0</v>
      </c>
      <c r="BJ166" s="19" t="s">
        <v>135</v>
      </c>
      <c r="BK166" s="188">
        <f>ROUND(I166*H166,2)</f>
        <v>0</v>
      </c>
      <c r="BL166" s="19" t="s">
        <v>135</v>
      </c>
      <c r="BM166" s="187" t="s">
        <v>232</v>
      </c>
    </row>
    <row r="167" spans="1:65" s="2" customFormat="1" ht="19.2">
      <c r="A167" s="36"/>
      <c r="B167" s="37"/>
      <c r="C167" s="38"/>
      <c r="D167" s="189" t="s">
        <v>137</v>
      </c>
      <c r="E167" s="38"/>
      <c r="F167" s="190" t="s">
        <v>233</v>
      </c>
      <c r="G167" s="38"/>
      <c r="H167" s="38"/>
      <c r="I167" s="191"/>
      <c r="J167" s="38"/>
      <c r="K167" s="38"/>
      <c r="L167" s="41"/>
      <c r="M167" s="192"/>
      <c r="N167" s="193"/>
      <c r="O167" s="67"/>
      <c r="P167" s="67"/>
      <c r="Q167" s="67"/>
      <c r="R167" s="67"/>
      <c r="S167" s="67"/>
      <c r="T167" s="68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9" t="s">
        <v>137</v>
      </c>
      <c r="AU167" s="19" t="s">
        <v>83</v>
      </c>
    </row>
    <row r="168" spans="1:65" s="2" customFormat="1" ht="10.199999999999999">
      <c r="A168" s="36"/>
      <c r="B168" s="37"/>
      <c r="C168" s="38"/>
      <c r="D168" s="194" t="s">
        <v>139</v>
      </c>
      <c r="E168" s="38"/>
      <c r="F168" s="195" t="s">
        <v>234</v>
      </c>
      <c r="G168" s="38"/>
      <c r="H168" s="38"/>
      <c r="I168" s="191"/>
      <c r="J168" s="38"/>
      <c r="K168" s="38"/>
      <c r="L168" s="41"/>
      <c r="M168" s="192"/>
      <c r="N168" s="193"/>
      <c r="O168" s="67"/>
      <c r="P168" s="67"/>
      <c r="Q168" s="67"/>
      <c r="R168" s="67"/>
      <c r="S168" s="67"/>
      <c r="T168" s="68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9" t="s">
        <v>139</v>
      </c>
      <c r="AU168" s="19" t="s">
        <v>83</v>
      </c>
    </row>
    <row r="169" spans="1:65" s="13" customFormat="1" ht="10.199999999999999">
      <c r="B169" s="196"/>
      <c r="C169" s="197"/>
      <c r="D169" s="189" t="s">
        <v>141</v>
      </c>
      <c r="E169" s="198" t="s">
        <v>28</v>
      </c>
      <c r="F169" s="199" t="s">
        <v>235</v>
      </c>
      <c r="G169" s="197"/>
      <c r="H169" s="198" t="s">
        <v>28</v>
      </c>
      <c r="I169" s="200"/>
      <c r="J169" s="197"/>
      <c r="K169" s="197"/>
      <c r="L169" s="201"/>
      <c r="M169" s="202"/>
      <c r="N169" s="203"/>
      <c r="O169" s="203"/>
      <c r="P169" s="203"/>
      <c r="Q169" s="203"/>
      <c r="R169" s="203"/>
      <c r="S169" s="203"/>
      <c r="T169" s="204"/>
      <c r="AT169" s="205" t="s">
        <v>141</v>
      </c>
      <c r="AU169" s="205" t="s">
        <v>83</v>
      </c>
      <c r="AV169" s="13" t="s">
        <v>81</v>
      </c>
      <c r="AW169" s="13" t="s">
        <v>34</v>
      </c>
      <c r="AX169" s="13" t="s">
        <v>73</v>
      </c>
      <c r="AY169" s="205" t="s">
        <v>128</v>
      </c>
    </row>
    <row r="170" spans="1:65" s="13" customFormat="1" ht="10.199999999999999">
      <c r="B170" s="196"/>
      <c r="C170" s="197"/>
      <c r="D170" s="189" t="s">
        <v>141</v>
      </c>
      <c r="E170" s="198" t="s">
        <v>28</v>
      </c>
      <c r="F170" s="199" t="s">
        <v>236</v>
      </c>
      <c r="G170" s="197"/>
      <c r="H170" s="198" t="s">
        <v>28</v>
      </c>
      <c r="I170" s="200"/>
      <c r="J170" s="197"/>
      <c r="K170" s="197"/>
      <c r="L170" s="201"/>
      <c r="M170" s="202"/>
      <c r="N170" s="203"/>
      <c r="O170" s="203"/>
      <c r="P170" s="203"/>
      <c r="Q170" s="203"/>
      <c r="R170" s="203"/>
      <c r="S170" s="203"/>
      <c r="T170" s="204"/>
      <c r="AT170" s="205" t="s">
        <v>141</v>
      </c>
      <c r="AU170" s="205" t="s">
        <v>83</v>
      </c>
      <c r="AV170" s="13" t="s">
        <v>81</v>
      </c>
      <c r="AW170" s="13" t="s">
        <v>34</v>
      </c>
      <c r="AX170" s="13" t="s">
        <v>73</v>
      </c>
      <c r="AY170" s="205" t="s">
        <v>128</v>
      </c>
    </row>
    <row r="171" spans="1:65" s="14" customFormat="1" ht="10.199999999999999">
      <c r="B171" s="206"/>
      <c r="C171" s="207"/>
      <c r="D171" s="189" t="s">
        <v>141</v>
      </c>
      <c r="E171" s="208" t="s">
        <v>28</v>
      </c>
      <c r="F171" s="209" t="s">
        <v>237</v>
      </c>
      <c r="G171" s="207"/>
      <c r="H171" s="210">
        <v>121.94</v>
      </c>
      <c r="I171" s="211"/>
      <c r="J171" s="207"/>
      <c r="K171" s="207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141</v>
      </c>
      <c r="AU171" s="216" t="s">
        <v>83</v>
      </c>
      <c r="AV171" s="14" t="s">
        <v>83</v>
      </c>
      <c r="AW171" s="14" t="s">
        <v>34</v>
      </c>
      <c r="AX171" s="14" t="s">
        <v>73</v>
      </c>
      <c r="AY171" s="216" t="s">
        <v>128</v>
      </c>
    </row>
    <row r="172" spans="1:65" s="13" customFormat="1" ht="10.199999999999999">
      <c r="B172" s="196"/>
      <c r="C172" s="197"/>
      <c r="D172" s="189" t="s">
        <v>141</v>
      </c>
      <c r="E172" s="198" t="s">
        <v>28</v>
      </c>
      <c r="F172" s="199" t="s">
        <v>238</v>
      </c>
      <c r="G172" s="197"/>
      <c r="H172" s="198" t="s">
        <v>28</v>
      </c>
      <c r="I172" s="200"/>
      <c r="J172" s="197"/>
      <c r="K172" s="197"/>
      <c r="L172" s="201"/>
      <c r="M172" s="202"/>
      <c r="N172" s="203"/>
      <c r="O172" s="203"/>
      <c r="P172" s="203"/>
      <c r="Q172" s="203"/>
      <c r="R172" s="203"/>
      <c r="S172" s="203"/>
      <c r="T172" s="204"/>
      <c r="AT172" s="205" t="s">
        <v>141</v>
      </c>
      <c r="AU172" s="205" t="s">
        <v>83</v>
      </c>
      <c r="AV172" s="13" t="s">
        <v>81</v>
      </c>
      <c r="AW172" s="13" t="s">
        <v>34</v>
      </c>
      <c r="AX172" s="13" t="s">
        <v>73</v>
      </c>
      <c r="AY172" s="205" t="s">
        <v>128</v>
      </c>
    </row>
    <row r="173" spans="1:65" s="14" customFormat="1" ht="10.199999999999999">
      <c r="B173" s="206"/>
      <c r="C173" s="207"/>
      <c r="D173" s="189" t="s">
        <v>141</v>
      </c>
      <c r="E173" s="208" t="s">
        <v>28</v>
      </c>
      <c r="F173" s="209" t="s">
        <v>239</v>
      </c>
      <c r="G173" s="207"/>
      <c r="H173" s="210">
        <v>61.207999999999998</v>
      </c>
      <c r="I173" s="211"/>
      <c r="J173" s="207"/>
      <c r="K173" s="207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141</v>
      </c>
      <c r="AU173" s="216" t="s">
        <v>83</v>
      </c>
      <c r="AV173" s="14" t="s">
        <v>83</v>
      </c>
      <c r="AW173" s="14" t="s">
        <v>34</v>
      </c>
      <c r="AX173" s="14" t="s">
        <v>73</v>
      </c>
      <c r="AY173" s="216" t="s">
        <v>128</v>
      </c>
    </row>
    <row r="174" spans="1:65" s="13" customFormat="1" ht="10.199999999999999">
      <c r="B174" s="196"/>
      <c r="C174" s="197"/>
      <c r="D174" s="189" t="s">
        <v>141</v>
      </c>
      <c r="E174" s="198" t="s">
        <v>28</v>
      </c>
      <c r="F174" s="199" t="s">
        <v>240</v>
      </c>
      <c r="G174" s="197"/>
      <c r="H174" s="198" t="s">
        <v>28</v>
      </c>
      <c r="I174" s="200"/>
      <c r="J174" s="197"/>
      <c r="K174" s="197"/>
      <c r="L174" s="201"/>
      <c r="M174" s="202"/>
      <c r="N174" s="203"/>
      <c r="O174" s="203"/>
      <c r="P174" s="203"/>
      <c r="Q174" s="203"/>
      <c r="R174" s="203"/>
      <c r="S174" s="203"/>
      <c r="T174" s="204"/>
      <c r="AT174" s="205" t="s">
        <v>141</v>
      </c>
      <c r="AU174" s="205" t="s">
        <v>83</v>
      </c>
      <c r="AV174" s="13" t="s">
        <v>81</v>
      </c>
      <c r="AW174" s="13" t="s">
        <v>34</v>
      </c>
      <c r="AX174" s="13" t="s">
        <v>73</v>
      </c>
      <c r="AY174" s="205" t="s">
        <v>128</v>
      </c>
    </row>
    <row r="175" spans="1:65" s="14" customFormat="1" ht="10.199999999999999">
      <c r="B175" s="206"/>
      <c r="C175" s="207"/>
      <c r="D175" s="189" t="s">
        <v>141</v>
      </c>
      <c r="E175" s="208" t="s">
        <v>28</v>
      </c>
      <c r="F175" s="209" t="s">
        <v>184</v>
      </c>
      <c r="G175" s="207"/>
      <c r="H175" s="210">
        <v>5.55</v>
      </c>
      <c r="I175" s="211"/>
      <c r="J175" s="207"/>
      <c r="K175" s="207"/>
      <c r="L175" s="212"/>
      <c r="M175" s="213"/>
      <c r="N175" s="214"/>
      <c r="O175" s="214"/>
      <c r="P175" s="214"/>
      <c r="Q175" s="214"/>
      <c r="R175" s="214"/>
      <c r="S175" s="214"/>
      <c r="T175" s="215"/>
      <c r="AT175" s="216" t="s">
        <v>141</v>
      </c>
      <c r="AU175" s="216" t="s">
        <v>83</v>
      </c>
      <c r="AV175" s="14" t="s">
        <v>83</v>
      </c>
      <c r="AW175" s="14" t="s">
        <v>34</v>
      </c>
      <c r="AX175" s="14" t="s">
        <v>73</v>
      </c>
      <c r="AY175" s="216" t="s">
        <v>128</v>
      </c>
    </row>
    <row r="176" spans="1:65" s="15" customFormat="1" ht="10.199999999999999">
      <c r="B176" s="217"/>
      <c r="C176" s="218"/>
      <c r="D176" s="189" t="s">
        <v>141</v>
      </c>
      <c r="E176" s="219" t="s">
        <v>28</v>
      </c>
      <c r="F176" s="220" t="s">
        <v>164</v>
      </c>
      <c r="G176" s="218"/>
      <c r="H176" s="221">
        <v>188.69800000000001</v>
      </c>
      <c r="I176" s="222"/>
      <c r="J176" s="218"/>
      <c r="K176" s="218"/>
      <c r="L176" s="223"/>
      <c r="M176" s="224"/>
      <c r="N176" s="225"/>
      <c r="O176" s="225"/>
      <c r="P176" s="225"/>
      <c r="Q176" s="225"/>
      <c r="R176" s="225"/>
      <c r="S176" s="225"/>
      <c r="T176" s="226"/>
      <c r="AT176" s="227" t="s">
        <v>141</v>
      </c>
      <c r="AU176" s="227" t="s">
        <v>83</v>
      </c>
      <c r="AV176" s="15" t="s">
        <v>135</v>
      </c>
      <c r="AW176" s="15" t="s">
        <v>34</v>
      </c>
      <c r="AX176" s="15" t="s">
        <v>81</v>
      </c>
      <c r="AY176" s="227" t="s">
        <v>128</v>
      </c>
    </row>
    <row r="177" spans="1:65" s="2" customFormat="1" ht="16.5" customHeight="1">
      <c r="A177" s="36"/>
      <c r="B177" s="37"/>
      <c r="C177" s="176" t="s">
        <v>241</v>
      </c>
      <c r="D177" s="176" t="s">
        <v>130</v>
      </c>
      <c r="E177" s="177" t="s">
        <v>242</v>
      </c>
      <c r="F177" s="178" t="s">
        <v>243</v>
      </c>
      <c r="G177" s="179" t="s">
        <v>244</v>
      </c>
      <c r="H177" s="180">
        <v>5.4740000000000002</v>
      </c>
      <c r="I177" s="181"/>
      <c r="J177" s="182">
        <f>ROUND(I177*H177,2)</f>
        <v>0</v>
      </c>
      <c r="K177" s="178" t="s">
        <v>28</v>
      </c>
      <c r="L177" s="41"/>
      <c r="M177" s="183" t="s">
        <v>28</v>
      </c>
      <c r="N177" s="184" t="s">
        <v>46</v>
      </c>
      <c r="O177" s="67"/>
      <c r="P177" s="185">
        <f>O177*H177</f>
        <v>0</v>
      </c>
      <c r="Q177" s="185">
        <v>0</v>
      </c>
      <c r="R177" s="185">
        <f>Q177*H177</f>
        <v>0</v>
      </c>
      <c r="S177" s="185">
        <v>0</v>
      </c>
      <c r="T177" s="186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87" t="s">
        <v>135</v>
      </c>
      <c r="AT177" s="187" t="s">
        <v>130</v>
      </c>
      <c r="AU177" s="187" t="s">
        <v>83</v>
      </c>
      <c r="AY177" s="19" t="s">
        <v>128</v>
      </c>
      <c r="BE177" s="188">
        <f>IF(N177="základní",J177,0)</f>
        <v>0</v>
      </c>
      <c r="BF177" s="188">
        <f>IF(N177="snížená",J177,0)</f>
        <v>0</v>
      </c>
      <c r="BG177" s="188">
        <f>IF(N177="zákl. přenesená",J177,0)</f>
        <v>0</v>
      </c>
      <c r="BH177" s="188">
        <f>IF(N177="sníž. přenesená",J177,0)</f>
        <v>0</v>
      </c>
      <c r="BI177" s="188">
        <f>IF(N177="nulová",J177,0)</f>
        <v>0</v>
      </c>
      <c r="BJ177" s="19" t="s">
        <v>135</v>
      </c>
      <c r="BK177" s="188">
        <f>ROUND(I177*H177,2)</f>
        <v>0</v>
      </c>
      <c r="BL177" s="19" t="s">
        <v>135</v>
      </c>
      <c r="BM177" s="187" t="s">
        <v>245</v>
      </c>
    </row>
    <row r="178" spans="1:65" s="2" customFormat="1" ht="10.199999999999999">
      <c r="A178" s="36"/>
      <c r="B178" s="37"/>
      <c r="C178" s="38"/>
      <c r="D178" s="189" t="s">
        <v>137</v>
      </c>
      <c r="E178" s="38"/>
      <c r="F178" s="190" t="s">
        <v>246</v>
      </c>
      <c r="G178" s="38"/>
      <c r="H178" s="38"/>
      <c r="I178" s="191"/>
      <c r="J178" s="38"/>
      <c r="K178" s="38"/>
      <c r="L178" s="41"/>
      <c r="M178" s="192"/>
      <c r="N178" s="193"/>
      <c r="O178" s="67"/>
      <c r="P178" s="67"/>
      <c r="Q178" s="67"/>
      <c r="R178" s="67"/>
      <c r="S178" s="67"/>
      <c r="T178" s="68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9" t="s">
        <v>137</v>
      </c>
      <c r="AU178" s="19" t="s">
        <v>83</v>
      </c>
    </row>
    <row r="179" spans="1:65" s="13" customFormat="1" ht="10.199999999999999">
      <c r="B179" s="196"/>
      <c r="C179" s="197"/>
      <c r="D179" s="189" t="s">
        <v>141</v>
      </c>
      <c r="E179" s="198" t="s">
        <v>28</v>
      </c>
      <c r="F179" s="199" t="s">
        <v>247</v>
      </c>
      <c r="G179" s="197"/>
      <c r="H179" s="198" t="s">
        <v>28</v>
      </c>
      <c r="I179" s="200"/>
      <c r="J179" s="197"/>
      <c r="K179" s="197"/>
      <c r="L179" s="201"/>
      <c r="M179" s="202"/>
      <c r="N179" s="203"/>
      <c r="O179" s="203"/>
      <c r="P179" s="203"/>
      <c r="Q179" s="203"/>
      <c r="R179" s="203"/>
      <c r="S179" s="203"/>
      <c r="T179" s="204"/>
      <c r="AT179" s="205" t="s">
        <v>141</v>
      </c>
      <c r="AU179" s="205" t="s">
        <v>83</v>
      </c>
      <c r="AV179" s="13" t="s">
        <v>81</v>
      </c>
      <c r="AW179" s="13" t="s">
        <v>34</v>
      </c>
      <c r="AX179" s="13" t="s">
        <v>73</v>
      </c>
      <c r="AY179" s="205" t="s">
        <v>128</v>
      </c>
    </row>
    <row r="180" spans="1:65" s="14" customFormat="1" ht="10.199999999999999">
      <c r="B180" s="206"/>
      <c r="C180" s="207"/>
      <c r="D180" s="189" t="s">
        <v>141</v>
      </c>
      <c r="E180" s="208" t="s">
        <v>28</v>
      </c>
      <c r="F180" s="209" t="s">
        <v>248</v>
      </c>
      <c r="G180" s="207"/>
      <c r="H180" s="210">
        <v>5.4740000000000002</v>
      </c>
      <c r="I180" s="211"/>
      <c r="J180" s="207"/>
      <c r="K180" s="207"/>
      <c r="L180" s="212"/>
      <c r="M180" s="213"/>
      <c r="N180" s="214"/>
      <c r="O180" s="214"/>
      <c r="P180" s="214"/>
      <c r="Q180" s="214"/>
      <c r="R180" s="214"/>
      <c r="S180" s="214"/>
      <c r="T180" s="215"/>
      <c r="AT180" s="216" t="s">
        <v>141</v>
      </c>
      <c r="AU180" s="216" t="s">
        <v>83</v>
      </c>
      <c r="AV180" s="14" t="s">
        <v>83</v>
      </c>
      <c r="AW180" s="14" t="s">
        <v>34</v>
      </c>
      <c r="AX180" s="14" t="s">
        <v>81</v>
      </c>
      <c r="AY180" s="216" t="s">
        <v>128</v>
      </c>
    </row>
    <row r="181" spans="1:65" s="2" customFormat="1" ht="16.5" customHeight="1">
      <c r="A181" s="36"/>
      <c r="B181" s="37"/>
      <c r="C181" s="176" t="s">
        <v>249</v>
      </c>
      <c r="D181" s="176" t="s">
        <v>130</v>
      </c>
      <c r="E181" s="177" t="s">
        <v>250</v>
      </c>
      <c r="F181" s="178" t="s">
        <v>251</v>
      </c>
      <c r="G181" s="179" t="s">
        <v>244</v>
      </c>
      <c r="H181" s="180">
        <v>147.071</v>
      </c>
      <c r="I181" s="181"/>
      <c r="J181" s="182">
        <f>ROUND(I181*H181,2)</f>
        <v>0</v>
      </c>
      <c r="K181" s="178" t="s">
        <v>28</v>
      </c>
      <c r="L181" s="41"/>
      <c r="M181" s="183" t="s">
        <v>28</v>
      </c>
      <c r="N181" s="184" t="s">
        <v>46</v>
      </c>
      <c r="O181" s="67"/>
      <c r="P181" s="185">
        <f>O181*H181</f>
        <v>0</v>
      </c>
      <c r="Q181" s="185">
        <v>0</v>
      </c>
      <c r="R181" s="185">
        <f>Q181*H181</f>
        <v>0</v>
      </c>
      <c r="S181" s="185">
        <v>0</v>
      </c>
      <c r="T181" s="186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87" t="s">
        <v>135</v>
      </c>
      <c r="AT181" s="187" t="s">
        <v>130</v>
      </c>
      <c r="AU181" s="187" t="s">
        <v>83</v>
      </c>
      <c r="AY181" s="19" t="s">
        <v>128</v>
      </c>
      <c r="BE181" s="188">
        <f>IF(N181="základní",J181,0)</f>
        <v>0</v>
      </c>
      <c r="BF181" s="188">
        <f>IF(N181="snížená",J181,0)</f>
        <v>0</v>
      </c>
      <c r="BG181" s="188">
        <f>IF(N181="zákl. přenesená",J181,0)</f>
        <v>0</v>
      </c>
      <c r="BH181" s="188">
        <f>IF(N181="sníž. přenesená",J181,0)</f>
        <v>0</v>
      </c>
      <c r="BI181" s="188">
        <f>IF(N181="nulová",J181,0)</f>
        <v>0</v>
      </c>
      <c r="BJ181" s="19" t="s">
        <v>135</v>
      </c>
      <c r="BK181" s="188">
        <f>ROUND(I181*H181,2)</f>
        <v>0</v>
      </c>
      <c r="BL181" s="19" t="s">
        <v>135</v>
      </c>
      <c r="BM181" s="187" t="s">
        <v>252</v>
      </c>
    </row>
    <row r="182" spans="1:65" s="2" customFormat="1" ht="10.199999999999999">
      <c r="A182" s="36"/>
      <c r="B182" s="37"/>
      <c r="C182" s="38"/>
      <c r="D182" s="189" t="s">
        <v>137</v>
      </c>
      <c r="E182" s="38"/>
      <c r="F182" s="190" t="s">
        <v>253</v>
      </c>
      <c r="G182" s="38"/>
      <c r="H182" s="38"/>
      <c r="I182" s="191"/>
      <c r="J182" s="38"/>
      <c r="K182" s="38"/>
      <c r="L182" s="41"/>
      <c r="M182" s="192"/>
      <c r="N182" s="193"/>
      <c r="O182" s="67"/>
      <c r="P182" s="67"/>
      <c r="Q182" s="67"/>
      <c r="R182" s="67"/>
      <c r="S182" s="67"/>
      <c r="T182" s="68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9" t="s">
        <v>137</v>
      </c>
      <c r="AU182" s="19" t="s">
        <v>83</v>
      </c>
    </row>
    <row r="183" spans="1:65" s="13" customFormat="1" ht="10.199999999999999">
      <c r="B183" s="196"/>
      <c r="C183" s="197"/>
      <c r="D183" s="189" t="s">
        <v>141</v>
      </c>
      <c r="E183" s="198" t="s">
        <v>28</v>
      </c>
      <c r="F183" s="199" t="s">
        <v>254</v>
      </c>
      <c r="G183" s="197"/>
      <c r="H183" s="198" t="s">
        <v>28</v>
      </c>
      <c r="I183" s="200"/>
      <c r="J183" s="197"/>
      <c r="K183" s="197"/>
      <c r="L183" s="201"/>
      <c r="M183" s="202"/>
      <c r="N183" s="203"/>
      <c r="O183" s="203"/>
      <c r="P183" s="203"/>
      <c r="Q183" s="203"/>
      <c r="R183" s="203"/>
      <c r="S183" s="203"/>
      <c r="T183" s="204"/>
      <c r="AT183" s="205" t="s">
        <v>141</v>
      </c>
      <c r="AU183" s="205" t="s">
        <v>83</v>
      </c>
      <c r="AV183" s="13" t="s">
        <v>81</v>
      </c>
      <c r="AW183" s="13" t="s">
        <v>34</v>
      </c>
      <c r="AX183" s="13" t="s">
        <v>73</v>
      </c>
      <c r="AY183" s="205" t="s">
        <v>128</v>
      </c>
    </row>
    <row r="184" spans="1:65" s="14" customFormat="1" ht="10.199999999999999">
      <c r="B184" s="206"/>
      <c r="C184" s="207"/>
      <c r="D184" s="189" t="s">
        <v>141</v>
      </c>
      <c r="E184" s="208" t="s">
        <v>28</v>
      </c>
      <c r="F184" s="209" t="s">
        <v>255</v>
      </c>
      <c r="G184" s="207"/>
      <c r="H184" s="210">
        <v>147.071</v>
      </c>
      <c r="I184" s="211"/>
      <c r="J184" s="207"/>
      <c r="K184" s="207"/>
      <c r="L184" s="212"/>
      <c r="M184" s="213"/>
      <c r="N184" s="214"/>
      <c r="O184" s="214"/>
      <c r="P184" s="214"/>
      <c r="Q184" s="214"/>
      <c r="R184" s="214"/>
      <c r="S184" s="214"/>
      <c r="T184" s="215"/>
      <c r="AT184" s="216" t="s">
        <v>141</v>
      </c>
      <c r="AU184" s="216" t="s">
        <v>83</v>
      </c>
      <c r="AV184" s="14" t="s">
        <v>83</v>
      </c>
      <c r="AW184" s="14" t="s">
        <v>34</v>
      </c>
      <c r="AX184" s="14" t="s">
        <v>81</v>
      </c>
      <c r="AY184" s="216" t="s">
        <v>128</v>
      </c>
    </row>
    <row r="185" spans="1:65" s="2" customFormat="1" ht="16.5" customHeight="1">
      <c r="A185" s="36"/>
      <c r="B185" s="37"/>
      <c r="C185" s="176" t="s">
        <v>256</v>
      </c>
      <c r="D185" s="176" t="s">
        <v>130</v>
      </c>
      <c r="E185" s="177" t="s">
        <v>257</v>
      </c>
      <c r="F185" s="178" t="s">
        <v>258</v>
      </c>
      <c r="G185" s="179" t="s">
        <v>155</v>
      </c>
      <c r="H185" s="180">
        <v>252.648</v>
      </c>
      <c r="I185" s="181"/>
      <c r="J185" s="182">
        <f>ROUND(I185*H185,2)</f>
        <v>0</v>
      </c>
      <c r="K185" s="178" t="s">
        <v>134</v>
      </c>
      <c r="L185" s="41"/>
      <c r="M185" s="183" t="s">
        <v>28</v>
      </c>
      <c r="N185" s="184" t="s">
        <v>46</v>
      </c>
      <c r="O185" s="67"/>
      <c r="P185" s="185">
        <f>O185*H185</f>
        <v>0</v>
      </c>
      <c r="Q185" s="185">
        <v>0</v>
      </c>
      <c r="R185" s="185">
        <f>Q185*H185</f>
        <v>0</v>
      </c>
      <c r="S185" s="185">
        <v>0</v>
      </c>
      <c r="T185" s="186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87" t="s">
        <v>135</v>
      </c>
      <c r="AT185" s="187" t="s">
        <v>130</v>
      </c>
      <c r="AU185" s="187" t="s">
        <v>83</v>
      </c>
      <c r="AY185" s="19" t="s">
        <v>128</v>
      </c>
      <c r="BE185" s="188">
        <f>IF(N185="základní",J185,0)</f>
        <v>0</v>
      </c>
      <c r="BF185" s="188">
        <f>IF(N185="snížená",J185,0)</f>
        <v>0</v>
      </c>
      <c r="BG185" s="188">
        <f>IF(N185="zákl. přenesená",J185,0)</f>
        <v>0</v>
      </c>
      <c r="BH185" s="188">
        <f>IF(N185="sníž. přenesená",J185,0)</f>
        <v>0</v>
      </c>
      <c r="BI185" s="188">
        <f>IF(N185="nulová",J185,0)</f>
        <v>0</v>
      </c>
      <c r="BJ185" s="19" t="s">
        <v>135</v>
      </c>
      <c r="BK185" s="188">
        <f>ROUND(I185*H185,2)</f>
        <v>0</v>
      </c>
      <c r="BL185" s="19" t="s">
        <v>135</v>
      </c>
      <c r="BM185" s="187" t="s">
        <v>259</v>
      </c>
    </row>
    <row r="186" spans="1:65" s="2" customFormat="1" ht="19.2">
      <c r="A186" s="36"/>
      <c r="B186" s="37"/>
      <c r="C186" s="38"/>
      <c r="D186" s="189" t="s">
        <v>137</v>
      </c>
      <c r="E186" s="38"/>
      <c r="F186" s="190" t="s">
        <v>260</v>
      </c>
      <c r="G186" s="38"/>
      <c r="H186" s="38"/>
      <c r="I186" s="191"/>
      <c r="J186" s="38"/>
      <c r="K186" s="38"/>
      <c r="L186" s="41"/>
      <c r="M186" s="192"/>
      <c r="N186" s="193"/>
      <c r="O186" s="67"/>
      <c r="P186" s="67"/>
      <c r="Q186" s="67"/>
      <c r="R186" s="67"/>
      <c r="S186" s="67"/>
      <c r="T186" s="68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9" t="s">
        <v>137</v>
      </c>
      <c r="AU186" s="19" t="s">
        <v>83</v>
      </c>
    </row>
    <row r="187" spans="1:65" s="2" customFormat="1" ht="10.199999999999999">
      <c r="A187" s="36"/>
      <c r="B187" s="37"/>
      <c r="C187" s="38"/>
      <c r="D187" s="194" t="s">
        <v>139</v>
      </c>
      <c r="E187" s="38"/>
      <c r="F187" s="195" t="s">
        <v>261</v>
      </c>
      <c r="G187" s="38"/>
      <c r="H187" s="38"/>
      <c r="I187" s="191"/>
      <c r="J187" s="38"/>
      <c r="K187" s="38"/>
      <c r="L187" s="41"/>
      <c r="M187" s="192"/>
      <c r="N187" s="193"/>
      <c r="O187" s="67"/>
      <c r="P187" s="67"/>
      <c r="Q187" s="67"/>
      <c r="R187" s="67"/>
      <c r="S187" s="67"/>
      <c r="T187" s="68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9" t="s">
        <v>139</v>
      </c>
      <c r="AU187" s="19" t="s">
        <v>83</v>
      </c>
    </row>
    <row r="188" spans="1:65" s="13" customFormat="1" ht="10.199999999999999">
      <c r="B188" s="196"/>
      <c r="C188" s="197"/>
      <c r="D188" s="189" t="s">
        <v>141</v>
      </c>
      <c r="E188" s="198" t="s">
        <v>28</v>
      </c>
      <c r="F188" s="199" t="s">
        <v>159</v>
      </c>
      <c r="G188" s="197"/>
      <c r="H188" s="198" t="s">
        <v>28</v>
      </c>
      <c r="I188" s="200"/>
      <c r="J188" s="197"/>
      <c r="K188" s="197"/>
      <c r="L188" s="201"/>
      <c r="M188" s="202"/>
      <c r="N188" s="203"/>
      <c r="O188" s="203"/>
      <c r="P188" s="203"/>
      <c r="Q188" s="203"/>
      <c r="R188" s="203"/>
      <c r="S188" s="203"/>
      <c r="T188" s="204"/>
      <c r="AT188" s="205" t="s">
        <v>141</v>
      </c>
      <c r="AU188" s="205" t="s">
        <v>83</v>
      </c>
      <c r="AV188" s="13" t="s">
        <v>81</v>
      </c>
      <c r="AW188" s="13" t="s">
        <v>34</v>
      </c>
      <c r="AX188" s="13" t="s">
        <v>73</v>
      </c>
      <c r="AY188" s="205" t="s">
        <v>128</v>
      </c>
    </row>
    <row r="189" spans="1:65" s="13" customFormat="1" ht="10.199999999999999">
      <c r="B189" s="196"/>
      <c r="C189" s="197"/>
      <c r="D189" s="189" t="s">
        <v>141</v>
      </c>
      <c r="E189" s="198" t="s">
        <v>28</v>
      </c>
      <c r="F189" s="199" t="s">
        <v>262</v>
      </c>
      <c r="G189" s="197"/>
      <c r="H189" s="198" t="s">
        <v>28</v>
      </c>
      <c r="I189" s="200"/>
      <c r="J189" s="197"/>
      <c r="K189" s="197"/>
      <c r="L189" s="201"/>
      <c r="M189" s="202"/>
      <c r="N189" s="203"/>
      <c r="O189" s="203"/>
      <c r="P189" s="203"/>
      <c r="Q189" s="203"/>
      <c r="R189" s="203"/>
      <c r="S189" s="203"/>
      <c r="T189" s="204"/>
      <c r="AT189" s="205" t="s">
        <v>141</v>
      </c>
      <c r="AU189" s="205" t="s">
        <v>83</v>
      </c>
      <c r="AV189" s="13" t="s">
        <v>81</v>
      </c>
      <c r="AW189" s="13" t="s">
        <v>34</v>
      </c>
      <c r="AX189" s="13" t="s">
        <v>73</v>
      </c>
      <c r="AY189" s="205" t="s">
        <v>128</v>
      </c>
    </row>
    <row r="190" spans="1:65" s="14" customFormat="1" ht="10.199999999999999">
      <c r="B190" s="206"/>
      <c r="C190" s="207"/>
      <c r="D190" s="189" t="s">
        <v>141</v>
      </c>
      <c r="E190" s="208" t="s">
        <v>28</v>
      </c>
      <c r="F190" s="209" t="s">
        <v>263</v>
      </c>
      <c r="G190" s="207"/>
      <c r="H190" s="210">
        <v>123.8</v>
      </c>
      <c r="I190" s="211"/>
      <c r="J190" s="207"/>
      <c r="K190" s="207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141</v>
      </c>
      <c r="AU190" s="216" t="s">
        <v>83</v>
      </c>
      <c r="AV190" s="14" t="s">
        <v>83</v>
      </c>
      <c r="AW190" s="14" t="s">
        <v>34</v>
      </c>
      <c r="AX190" s="14" t="s">
        <v>73</v>
      </c>
      <c r="AY190" s="216" t="s">
        <v>128</v>
      </c>
    </row>
    <row r="191" spans="1:65" s="16" customFormat="1" ht="10.199999999999999">
      <c r="B191" s="228"/>
      <c r="C191" s="229"/>
      <c r="D191" s="189" t="s">
        <v>141</v>
      </c>
      <c r="E191" s="230" t="s">
        <v>28</v>
      </c>
      <c r="F191" s="231" t="s">
        <v>264</v>
      </c>
      <c r="G191" s="229"/>
      <c r="H191" s="232">
        <v>123.8</v>
      </c>
      <c r="I191" s="233"/>
      <c r="J191" s="229"/>
      <c r="K191" s="229"/>
      <c r="L191" s="234"/>
      <c r="M191" s="235"/>
      <c r="N191" s="236"/>
      <c r="O191" s="236"/>
      <c r="P191" s="236"/>
      <c r="Q191" s="236"/>
      <c r="R191" s="236"/>
      <c r="S191" s="236"/>
      <c r="T191" s="237"/>
      <c r="AT191" s="238" t="s">
        <v>141</v>
      </c>
      <c r="AU191" s="238" t="s">
        <v>83</v>
      </c>
      <c r="AV191" s="16" t="s">
        <v>152</v>
      </c>
      <c r="AW191" s="16" t="s">
        <v>34</v>
      </c>
      <c r="AX191" s="16" t="s">
        <v>73</v>
      </c>
      <c r="AY191" s="238" t="s">
        <v>128</v>
      </c>
    </row>
    <row r="192" spans="1:65" s="13" customFormat="1" ht="10.199999999999999">
      <c r="B192" s="196"/>
      <c r="C192" s="197"/>
      <c r="D192" s="189" t="s">
        <v>141</v>
      </c>
      <c r="E192" s="198" t="s">
        <v>28</v>
      </c>
      <c r="F192" s="199" t="s">
        <v>265</v>
      </c>
      <c r="G192" s="197"/>
      <c r="H192" s="198" t="s">
        <v>28</v>
      </c>
      <c r="I192" s="200"/>
      <c r="J192" s="197"/>
      <c r="K192" s="197"/>
      <c r="L192" s="201"/>
      <c r="M192" s="202"/>
      <c r="N192" s="203"/>
      <c r="O192" s="203"/>
      <c r="P192" s="203"/>
      <c r="Q192" s="203"/>
      <c r="R192" s="203"/>
      <c r="S192" s="203"/>
      <c r="T192" s="204"/>
      <c r="AT192" s="205" t="s">
        <v>141</v>
      </c>
      <c r="AU192" s="205" t="s">
        <v>83</v>
      </c>
      <c r="AV192" s="13" t="s">
        <v>81</v>
      </c>
      <c r="AW192" s="13" t="s">
        <v>34</v>
      </c>
      <c r="AX192" s="13" t="s">
        <v>73</v>
      </c>
      <c r="AY192" s="205" t="s">
        <v>128</v>
      </c>
    </row>
    <row r="193" spans="1:65" s="13" customFormat="1" ht="10.199999999999999">
      <c r="B193" s="196"/>
      <c r="C193" s="197"/>
      <c r="D193" s="189" t="s">
        <v>141</v>
      </c>
      <c r="E193" s="198" t="s">
        <v>28</v>
      </c>
      <c r="F193" s="199" t="s">
        <v>266</v>
      </c>
      <c r="G193" s="197"/>
      <c r="H193" s="198" t="s">
        <v>28</v>
      </c>
      <c r="I193" s="200"/>
      <c r="J193" s="197"/>
      <c r="K193" s="197"/>
      <c r="L193" s="201"/>
      <c r="M193" s="202"/>
      <c r="N193" s="203"/>
      <c r="O193" s="203"/>
      <c r="P193" s="203"/>
      <c r="Q193" s="203"/>
      <c r="R193" s="203"/>
      <c r="S193" s="203"/>
      <c r="T193" s="204"/>
      <c r="AT193" s="205" t="s">
        <v>141</v>
      </c>
      <c r="AU193" s="205" t="s">
        <v>83</v>
      </c>
      <c r="AV193" s="13" t="s">
        <v>81</v>
      </c>
      <c r="AW193" s="13" t="s">
        <v>34</v>
      </c>
      <c r="AX193" s="13" t="s">
        <v>73</v>
      </c>
      <c r="AY193" s="205" t="s">
        <v>128</v>
      </c>
    </row>
    <row r="194" spans="1:65" s="14" customFormat="1" ht="10.199999999999999">
      <c r="B194" s="206"/>
      <c r="C194" s="207"/>
      <c r="D194" s="189" t="s">
        <v>141</v>
      </c>
      <c r="E194" s="208" t="s">
        <v>28</v>
      </c>
      <c r="F194" s="209" t="s">
        <v>194</v>
      </c>
      <c r="G194" s="207"/>
      <c r="H194" s="210">
        <v>85</v>
      </c>
      <c r="I194" s="211"/>
      <c r="J194" s="207"/>
      <c r="K194" s="207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141</v>
      </c>
      <c r="AU194" s="216" t="s">
        <v>83</v>
      </c>
      <c r="AV194" s="14" t="s">
        <v>83</v>
      </c>
      <c r="AW194" s="14" t="s">
        <v>34</v>
      </c>
      <c r="AX194" s="14" t="s">
        <v>73</v>
      </c>
      <c r="AY194" s="216" t="s">
        <v>128</v>
      </c>
    </row>
    <row r="195" spans="1:65" s="13" customFormat="1" ht="10.199999999999999">
      <c r="B195" s="196"/>
      <c r="C195" s="197"/>
      <c r="D195" s="189" t="s">
        <v>141</v>
      </c>
      <c r="E195" s="198" t="s">
        <v>28</v>
      </c>
      <c r="F195" s="199" t="s">
        <v>267</v>
      </c>
      <c r="G195" s="197"/>
      <c r="H195" s="198" t="s">
        <v>28</v>
      </c>
      <c r="I195" s="200"/>
      <c r="J195" s="197"/>
      <c r="K195" s="197"/>
      <c r="L195" s="201"/>
      <c r="M195" s="202"/>
      <c r="N195" s="203"/>
      <c r="O195" s="203"/>
      <c r="P195" s="203"/>
      <c r="Q195" s="203"/>
      <c r="R195" s="203"/>
      <c r="S195" s="203"/>
      <c r="T195" s="204"/>
      <c r="AT195" s="205" t="s">
        <v>141</v>
      </c>
      <c r="AU195" s="205" t="s">
        <v>83</v>
      </c>
      <c r="AV195" s="13" t="s">
        <v>81</v>
      </c>
      <c r="AW195" s="13" t="s">
        <v>34</v>
      </c>
      <c r="AX195" s="13" t="s">
        <v>73</v>
      </c>
      <c r="AY195" s="205" t="s">
        <v>128</v>
      </c>
    </row>
    <row r="196" spans="1:65" s="14" customFormat="1" ht="10.199999999999999">
      <c r="B196" s="206"/>
      <c r="C196" s="207"/>
      <c r="D196" s="189" t="s">
        <v>141</v>
      </c>
      <c r="E196" s="208" t="s">
        <v>28</v>
      </c>
      <c r="F196" s="209" t="s">
        <v>192</v>
      </c>
      <c r="G196" s="207"/>
      <c r="H196" s="210">
        <v>43.847999999999999</v>
      </c>
      <c r="I196" s="211"/>
      <c r="J196" s="207"/>
      <c r="K196" s="207"/>
      <c r="L196" s="212"/>
      <c r="M196" s="213"/>
      <c r="N196" s="214"/>
      <c r="O196" s="214"/>
      <c r="P196" s="214"/>
      <c r="Q196" s="214"/>
      <c r="R196" s="214"/>
      <c r="S196" s="214"/>
      <c r="T196" s="215"/>
      <c r="AT196" s="216" t="s">
        <v>141</v>
      </c>
      <c r="AU196" s="216" t="s">
        <v>83</v>
      </c>
      <c r="AV196" s="14" t="s">
        <v>83</v>
      </c>
      <c r="AW196" s="14" t="s">
        <v>34</v>
      </c>
      <c r="AX196" s="14" t="s">
        <v>73</v>
      </c>
      <c r="AY196" s="216" t="s">
        <v>128</v>
      </c>
    </row>
    <row r="197" spans="1:65" s="15" customFormat="1" ht="10.199999999999999">
      <c r="B197" s="217"/>
      <c r="C197" s="218"/>
      <c r="D197" s="189" t="s">
        <v>141</v>
      </c>
      <c r="E197" s="219" t="s">
        <v>28</v>
      </c>
      <c r="F197" s="220" t="s">
        <v>164</v>
      </c>
      <c r="G197" s="218"/>
      <c r="H197" s="221">
        <v>252.648</v>
      </c>
      <c r="I197" s="222"/>
      <c r="J197" s="218"/>
      <c r="K197" s="218"/>
      <c r="L197" s="223"/>
      <c r="M197" s="224"/>
      <c r="N197" s="225"/>
      <c r="O197" s="225"/>
      <c r="P197" s="225"/>
      <c r="Q197" s="225"/>
      <c r="R197" s="225"/>
      <c r="S197" s="225"/>
      <c r="T197" s="226"/>
      <c r="AT197" s="227" t="s">
        <v>141</v>
      </c>
      <c r="AU197" s="227" t="s">
        <v>83</v>
      </c>
      <c r="AV197" s="15" t="s">
        <v>135</v>
      </c>
      <c r="AW197" s="15" t="s">
        <v>34</v>
      </c>
      <c r="AX197" s="15" t="s">
        <v>81</v>
      </c>
      <c r="AY197" s="227" t="s">
        <v>128</v>
      </c>
    </row>
    <row r="198" spans="1:65" s="2" customFormat="1" ht="21.75" customHeight="1">
      <c r="A198" s="36"/>
      <c r="B198" s="37"/>
      <c r="C198" s="176" t="s">
        <v>8</v>
      </c>
      <c r="D198" s="176" t="s">
        <v>130</v>
      </c>
      <c r="E198" s="177" t="s">
        <v>268</v>
      </c>
      <c r="F198" s="178" t="s">
        <v>269</v>
      </c>
      <c r="G198" s="179" t="s">
        <v>155</v>
      </c>
      <c r="H198" s="180">
        <v>123.8</v>
      </c>
      <c r="I198" s="181"/>
      <c r="J198" s="182">
        <f>ROUND(I198*H198,2)</f>
        <v>0</v>
      </c>
      <c r="K198" s="178" t="s">
        <v>134</v>
      </c>
      <c r="L198" s="41"/>
      <c r="M198" s="183" t="s">
        <v>28</v>
      </c>
      <c r="N198" s="184" t="s">
        <v>46</v>
      </c>
      <c r="O198" s="67"/>
      <c r="P198" s="185">
        <f>O198*H198</f>
        <v>0</v>
      </c>
      <c r="Q198" s="185">
        <v>0</v>
      </c>
      <c r="R198" s="185">
        <f>Q198*H198</f>
        <v>0</v>
      </c>
      <c r="S198" s="185">
        <v>0</v>
      </c>
      <c r="T198" s="186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87" t="s">
        <v>135</v>
      </c>
      <c r="AT198" s="187" t="s">
        <v>130</v>
      </c>
      <c r="AU198" s="187" t="s">
        <v>83</v>
      </c>
      <c r="AY198" s="19" t="s">
        <v>128</v>
      </c>
      <c r="BE198" s="188">
        <f>IF(N198="základní",J198,0)</f>
        <v>0</v>
      </c>
      <c r="BF198" s="188">
        <f>IF(N198="snížená",J198,0)</f>
        <v>0</v>
      </c>
      <c r="BG198" s="188">
        <f>IF(N198="zákl. přenesená",J198,0)</f>
        <v>0</v>
      </c>
      <c r="BH198" s="188">
        <f>IF(N198="sníž. přenesená",J198,0)</f>
        <v>0</v>
      </c>
      <c r="BI198" s="188">
        <f>IF(N198="nulová",J198,0)</f>
        <v>0</v>
      </c>
      <c r="BJ198" s="19" t="s">
        <v>135</v>
      </c>
      <c r="BK198" s="188">
        <f>ROUND(I198*H198,2)</f>
        <v>0</v>
      </c>
      <c r="BL198" s="19" t="s">
        <v>135</v>
      </c>
      <c r="BM198" s="187" t="s">
        <v>270</v>
      </c>
    </row>
    <row r="199" spans="1:65" s="2" customFormat="1" ht="19.2">
      <c r="A199" s="36"/>
      <c r="B199" s="37"/>
      <c r="C199" s="38"/>
      <c r="D199" s="189" t="s">
        <v>137</v>
      </c>
      <c r="E199" s="38"/>
      <c r="F199" s="190" t="s">
        <v>271</v>
      </c>
      <c r="G199" s="38"/>
      <c r="H199" s="38"/>
      <c r="I199" s="191"/>
      <c r="J199" s="38"/>
      <c r="K199" s="38"/>
      <c r="L199" s="41"/>
      <c r="M199" s="192"/>
      <c r="N199" s="193"/>
      <c r="O199" s="67"/>
      <c r="P199" s="67"/>
      <c r="Q199" s="67"/>
      <c r="R199" s="67"/>
      <c r="S199" s="67"/>
      <c r="T199" s="68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9" t="s">
        <v>137</v>
      </c>
      <c r="AU199" s="19" t="s">
        <v>83</v>
      </c>
    </row>
    <row r="200" spans="1:65" s="2" customFormat="1" ht="10.199999999999999">
      <c r="A200" s="36"/>
      <c r="B200" s="37"/>
      <c r="C200" s="38"/>
      <c r="D200" s="194" t="s">
        <v>139</v>
      </c>
      <c r="E200" s="38"/>
      <c r="F200" s="195" t="s">
        <v>272</v>
      </c>
      <c r="G200" s="38"/>
      <c r="H200" s="38"/>
      <c r="I200" s="191"/>
      <c r="J200" s="38"/>
      <c r="K200" s="38"/>
      <c r="L200" s="41"/>
      <c r="M200" s="192"/>
      <c r="N200" s="193"/>
      <c r="O200" s="67"/>
      <c r="P200" s="67"/>
      <c r="Q200" s="67"/>
      <c r="R200" s="67"/>
      <c r="S200" s="67"/>
      <c r="T200" s="68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9" t="s">
        <v>139</v>
      </c>
      <c r="AU200" s="19" t="s">
        <v>83</v>
      </c>
    </row>
    <row r="201" spans="1:65" s="13" customFormat="1" ht="10.199999999999999">
      <c r="B201" s="196"/>
      <c r="C201" s="197"/>
      <c r="D201" s="189" t="s">
        <v>141</v>
      </c>
      <c r="E201" s="198" t="s">
        <v>28</v>
      </c>
      <c r="F201" s="199" t="s">
        <v>273</v>
      </c>
      <c r="G201" s="197"/>
      <c r="H201" s="198" t="s">
        <v>28</v>
      </c>
      <c r="I201" s="200"/>
      <c r="J201" s="197"/>
      <c r="K201" s="197"/>
      <c r="L201" s="201"/>
      <c r="M201" s="202"/>
      <c r="N201" s="203"/>
      <c r="O201" s="203"/>
      <c r="P201" s="203"/>
      <c r="Q201" s="203"/>
      <c r="R201" s="203"/>
      <c r="S201" s="203"/>
      <c r="T201" s="204"/>
      <c r="AT201" s="205" t="s">
        <v>141</v>
      </c>
      <c r="AU201" s="205" t="s">
        <v>83</v>
      </c>
      <c r="AV201" s="13" t="s">
        <v>81</v>
      </c>
      <c r="AW201" s="13" t="s">
        <v>34</v>
      </c>
      <c r="AX201" s="13" t="s">
        <v>73</v>
      </c>
      <c r="AY201" s="205" t="s">
        <v>128</v>
      </c>
    </row>
    <row r="202" spans="1:65" s="13" customFormat="1" ht="10.199999999999999">
      <c r="B202" s="196"/>
      <c r="C202" s="197"/>
      <c r="D202" s="189" t="s">
        <v>141</v>
      </c>
      <c r="E202" s="198" t="s">
        <v>28</v>
      </c>
      <c r="F202" s="199" t="s">
        <v>274</v>
      </c>
      <c r="G202" s="197"/>
      <c r="H202" s="198" t="s">
        <v>28</v>
      </c>
      <c r="I202" s="200"/>
      <c r="J202" s="197"/>
      <c r="K202" s="197"/>
      <c r="L202" s="201"/>
      <c r="M202" s="202"/>
      <c r="N202" s="203"/>
      <c r="O202" s="203"/>
      <c r="P202" s="203"/>
      <c r="Q202" s="203"/>
      <c r="R202" s="203"/>
      <c r="S202" s="203"/>
      <c r="T202" s="204"/>
      <c r="AT202" s="205" t="s">
        <v>141</v>
      </c>
      <c r="AU202" s="205" t="s">
        <v>83</v>
      </c>
      <c r="AV202" s="13" t="s">
        <v>81</v>
      </c>
      <c r="AW202" s="13" t="s">
        <v>34</v>
      </c>
      <c r="AX202" s="13" t="s">
        <v>73</v>
      </c>
      <c r="AY202" s="205" t="s">
        <v>128</v>
      </c>
    </row>
    <row r="203" spans="1:65" s="14" customFormat="1" ht="10.199999999999999">
      <c r="B203" s="206"/>
      <c r="C203" s="207"/>
      <c r="D203" s="189" t="s">
        <v>141</v>
      </c>
      <c r="E203" s="208" t="s">
        <v>28</v>
      </c>
      <c r="F203" s="209" t="s">
        <v>275</v>
      </c>
      <c r="G203" s="207"/>
      <c r="H203" s="210">
        <v>123.8</v>
      </c>
      <c r="I203" s="211"/>
      <c r="J203" s="207"/>
      <c r="K203" s="207"/>
      <c r="L203" s="212"/>
      <c r="M203" s="213"/>
      <c r="N203" s="214"/>
      <c r="O203" s="214"/>
      <c r="P203" s="214"/>
      <c r="Q203" s="214"/>
      <c r="R203" s="214"/>
      <c r="S203" s="214"/>
      <c r="T203" s="215"/>
      <c r="AT203" s="216" t="s">
        <v>141</v>
      </c>
      <c r="AU203" s="216" t="s">
        <v>83</v>
      </c>
      <c r="AV203" s="14" t="s">
        <v>83</v>
      </c>
      <c r="AW203" s="14" t="s">
        <v>34</v>
      </c>
      <c r="AX203" s="14" t="s">
        <v>81</v>
      </c>
      <c r="AY203" s="216" t="s">
        <v>128</v>
      </c>
    </row>
    <row r="204" spans="1:65" s="2" customFormat="1" ht="24.15" customHeight="1">
      <c r="A204" s="36"/>
      <c r="B204" s="37"/>
      <c r="C204" s="176" t="s">
        <v>276</v>
      </c>
      <c r="D204" s="176" t="s">
        <v>130</v>
      </c>
      <c r="E204" s="177" t="s">
        <v>277</v>
      </c>
      <c r="F204" s="178" t="s">
        <v>278</v>
      </c>
      <c r="G204" s="179" t="s">
        <v>133</v>
      </c>
      <c r="H204" s="180">
        <v>1262</v>
      </c>
      <c r="I204" s="181"/>
      <c r="J204" s="182">
        <f>ROUND(I204*H204,2)</f>
        <v>0</v>
      </c>
      <c r="K204" s="178" t="s">
        <v>134</v>
      </c>
      <c r="L204" s="41"/>
      <c r="M204" s="183" t="s">
        <v>28</v>
      </c>
      <c r="N204" s="184" t="s">
        <v>46</v>
      </c>
      <c r="O204" s="67"/>
      <c r="P204" s="185">
        <f>O204*H204</f>
        <v>0</v>
      </c>
      <c r="Q204" s="185">
        <v>0</v>
      </c>
      <c r="R204" s="185">
        <f>Q204*H204</f>
        <v>0</v>
      </c>
      <c r="S204" s="185">
        <v>0</v>
      </c>
      <c r="T204" s="186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87" t="s">
        <v>135</v>
      </c>
      <c r="AT204" s="187" t="s">
        <v>130</v>
      </c>
      <c r="AU204" s="187" t="s">
        <v>83</v>
      </c>
      <c r="AY204" s="19" t="s">
        <v>128</v>
      </c>
      <c r="BE204" s="188">
        <f>IF(N204="základní",J204,0)</f>
        <v>0</v>
      </c>
      <c r="BF204" s="188">
        <f>IF(N204="snížená",J204,0)</f>
        <v>0</v>
      </c>
      <c r="BG204" s="188">
        <f>IF(N204="zákl. přenesená",J204,0)</f>
        <v>0</v>
      </c>
      <c r="BH204" s="188">
        <f>IF(N204="sníž. přenesená",J204,0)</f>
        <v>0</v>
      </c>
      <c r="BI204" s="188">
        <f>IF(N204="nulová",J204,0)</f>
        <v>0</v>
      </c>
      <c r="BJ204" s="19" t="s">
        <v>135</v>
      </c>
      <c r="BK204" s="188">
        <f>ROUND(I204*H204,2)</f>
        <v>0</v>
      </c>
      <c r="BL204" s="19" t="s">
        <v>135</v>
      </c>
      <c r="BM204" s="187" t="s">
        <v>279</v>
      </c>
    </row>
    <row r="205" spans="1:65" s="2" customFormat="1" ht="19.2">
      <c r="A205" s="36"/>
      <c r="B205" s="37"/>
      <c r="C205" s="38"/>
      <c r="D205" s="189" t="s">
        <v>137</v>
      </c>
      <c r="E205" s="38"/>
      <c r="F205" s="190" t="s">
        <v>280</v>
      </c>
      <c r="G205" s="38"/>
      <c r="H205" s="38"/>
      <c r="I205" s="191"/>
      <c r="J205" s="38"/>
      <c r="K205" s="38"/>
      <c r="L205" s="41"/>
      <c r="M205" s="192"/>
      <c r="N205" s="193"/>
      <c r="O205" s="67"/>
      <c r="P205" s="67"/>
      <c r="Q205" s="67"/>
      <c r="R205" s="67"/>
      <c r="S205" s="67"/>
      <c r="T205" s="68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9" t="s">
        <v>137</v>
      </c>
      <c r="AU205" s="19" t="s">
        <v>83</v>
      </c>
    </row>
    <row r="206" spans="1:65" s="2" customFormat="1" ht="10.199999999999999">
      <c r="A206" s="36"/>
      <c r="B206" s="37"/>
      <c r="C206" s="38"/>
      <c r="D206" s="194" t="s">
        <v>139</v>
      </c>
      <c r="E206" s="38"/>
      <c r="F206" s="195" t="s">
        <v>281</v>
      </c>
      <c r="G206" s="38"/>
      <c r="H206" s="38"/>
      <c r="I206" s="191"/>
      <c r="J206" s="38"/>
      <c r="K206" s="38"/>
      <c r="L206" s="41"/>
      <c r="M206" s="192"/>
      <c r="N206" s="193"/>
      <c r="O206" s="67"/>
      <c r="P206" s="67"/>
      <c r="Q206" s="67"/>
      <c r="R206" s="67"/>
      <c r="S206" s="67"/>
      <c r="T206" s="68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9" t="s">
        <v>139</v>
      </c>
      <c r="AU206" s="19" t="s">
        <v>83</v>
      </c>
    </row>
    <row r="207" spans="1:65" s="13" customFormat="1" ht="10.199999999999999">
      <c r="B207" s="196"/>
      <c r="C207" s="197"/>
      <c r="D207" s="189" t="s">
        <v>141</v>
      </c>
      <c r="E207" s="198" t="s">
        <v>28</v>
      </c>
      <c r="F207" s="199" t="s">
        <v>282</v>
      </c>
      <c r="G207" s="197"/>
      <c r="H207" s="198" t="s">
        <v>28</v>
      </c>
      <c r="I207" s="200"/>
      <c r="J207" s="197"/>
      <c r="K207" s="197"/>
      <c r="L207" s="201"/>
      <c r="M207" s="202"/>
      <c r="N207" s="203"/>
      <c r="O207" s="203"/>
      <c r="P207" s="203"/>
      <c r="Q207" s="203"/>
      <c r="R207" s="203"/>
      <c r="S207" s="203"/>
      <c r="T207" s="204"/>
      <c r="AT207" s="205" t="s">
        <v>141</v>
      </c>
      <c r="AU207" s="205" t="s">
        <v>83</v>
      </c>
      <c r="AV207" s="13" t="s">
        <v>81</v>
      </c>
      <c r="AW207" s="13" t="s">
        <v>34</v>
      </c>
      <c r="AX207" s="13" t="s">
        <v>73</v>
      </c>
      <c r="AY207" s="205" t="s">
        <v>128</v>
      </c>
    </row>
    <row r="208" spans="1:65" s="14" customFormat="1" ht="10.199999999999999">
      <c r="B208" s="206"/>
      <c r="C208" s="207"/>
      <c r="D208" s="189" t="s">
        <v>141</v>
      </c>
      <c r="E208" s="208" t="s">
        <v>28</v>
      </c>
      <c r="F208" s="209" t="s">
        <v>283</v>
      </c>
      <c r="G208" s="207"/>
      <c r="H208" s="210">
        <v>492</v>
      </c>
      <c r="I208" s="211"/>
      <c r="J208" s="207"/>
      <c r="K208" s="207"/>
      <c r="L208" s="212"/>
      <c r="M208" s="213"/>
      <c r="N208" s="214"/>
      <c r="O208" s="214"/>
      <c r="P208" s="214"/>
      <c r="Q208" s="214"/>
      <c r="R208" s="214"/>
      <c r="S208" s="214"/>
      <c r="T208" s="215"/>
      <c r="AT208" s="216" t="s">
        <v>141</v>
      </c>
      <c r="AU208" s="216" t="s">
        <v>83</v>
      </c>
      <c r="AV208" s="14" t="s">
        <v>83</v>
      </c>
      <c r="AW208" s="14" t="s">
        <v>34</v>
      </c>
      <c r="AX208" s="14" t="s">
        <v>73</v>
      </c>
      <c r="AY208" s="216" t="s">
        <v>128</v>
      </c>
    </row>
    <row r="209" spans="1:65" s="13" customFormat="1" ht="10.199999999999999">
      <c r="B209" s="196"/>
      <c r="C209" s="197"/>
      <c r="D209" s="189" t="s">
        <v>141</v>
      </c>
      <c r="E209" s="198" t="s">
        <v>28</v>
      </c>
      <c r="F209" s="199" t="s">
        <v>284</v>
      </c>
      <c r="G209" s="197"/>
      <c r="H209" s="198" t="s">
        <v>28</v>
      </c>
      <c r="I209" s="200"/>
      <c r="J209" s="197"/>
      <c r="K209" s="197"/>
      <c r="L209" s="201"/>
      <c r="M209" s="202"/>
      <c r="N209" s="203"/>
      <c r="O209" s="203"/>
      <c r="P209" s="203"/>
      <c r="Q209" s="203"/>
      <c r="R209" s="203"/>
      <c r="S209" s="203"/>
      <c r="T209" s="204"/>
      <c r="AT209" s="205" t="s">
        <v>141</v>
      </c>
      <c r="AU209" s="205" t="s">
        <v>83</v>
      </c>
      <c r="AV209" s="13" t="s">
        <v>81</v>
      </c>
      <c r="AW209" s="13" t="s">
        <v>34</v>
      </c>
      <c r="AX209" s="13" t="s">
        <v>73</v>
      </c>
      <c r="AY209" s="205" t="s">
        <v>128</v>
      </c>
    </row>
    <row r="210" spans="1:65" s="14" customFormat="1" ht="10.199999999999999">
      <c r="B210" s="206"/>
      <c r="C210" s="207"/>
      <c r="D210" s="189" t="s">
        <v>141</v>
      </c>
      <c r="E210" s="208" t="s">
        <v>28</v>
      </c>
      <c r="F210" s="209" t="s">
        <v>285</v>
      </c>
      <c r="G210" s="207"/>
      <c r="H210" s="210">
        <v>770</v>
      </c>
      <c r="I210" s="211"/>
      <c r="J210" s="207"/>
      <c r="K210" s="207"/>
      <c r="L210" s="212"/>
      <c r="M210" s="213"/>
      <c r="N210" s="214"/>
      <c r="O210" s="214"/>
      <c r="P210" s="214"/>
      <c r="Q210" s="214"/>
      <c r="R210" s="214"/>
      <c r="S210" s="214"/>
      <c r="T210" s="215"/>
      <c r="AT210" s="216" t="s">
        <v>141</v>
      </c>
      <c r="AU210" s="216" t="s">
        <v>83</v>
      </c>
      <c r="AV210" s="14" t="s">
        <v>83</v>
      </c>
      <c r="AW210" s="14" t="s">
        <v>34</v>
      </c>
      <c r="AX210" s="14" t="s">
        <v>73</v>
      </c>
      <c r="AY210" s="216" t="s">
        <v>128</v>
      </c>
    </row>
    <row r="211" spans="1:65" s="15" customFormat="1" ht="10.199999999999999">
      <c r="B211" s="217"/>
      <c r="C211" s="218"/>
      <c r="D211" s="189" t="s">
        <v>141</v>
      </c>
      <c r="E211" s="219" t="s">
        <v>28</v>
      </c>
      <c r="F211" s="220" t="s">
        <v>164</v>
      </c>
      <c r="G211" s="218"/>
      <c r="H211" s="221">
        <v>1262</v>
      </c>
      <c r="I211" s="222"/>
      <c r="J211" s="218"/>
      <c r="K211" s="218"/>
      <c r="L211" s="223"/>
      <c r="M211" s="224"/>
      <c r="N211" s="225"/>
      <c r="O211" s="225"/>
      <c r="P211" s="225"/>
      <c r="Q211" s="225"/>
      <c r="R211" s="225"/>
      <c r="S211" s="225"/>
      <c r="T211" s="226"/>
      <c r="AT211" s="227" t="s">
        <v>141</v>
      </c>
      <c r="AU211" s="227" t="s">
        <v>83</v>
      </c>
      <c r="AV211" s="15" t="s">
        <v>135</v>
      </c>
      <c r="AW211" s="15" t="s">
        <v>34</v>
      </c>
      <c r="AX211" s="15" t="s">
        <v>81</v>
      </c>
      <c r="AY211" s="227" t="s">
        <v>128</v>
      </c>
    </row>
    <row r="212" spans="1:65" s="2" customFormat="1" ht="16.5" customHeight="1">
      <c r="A212" s="36"/>
      <c r="B212" s="37"/>
      <c r="C212" s="176" t="s">
        <v>286</v>
      </c>
      <c r="D212" s="176" t="s">
        <v>130</v>
      </c>
      <c r="E212" s="177" t="s">
        <v>287</v>
      </c>
      <c r="F212" s="178" t="s">
        <v>288</v>
      </c>
      <c r="G212" s="179" t="s">
        <v>133</v>
      </c>
      <c r="H212" s="180">
        <v>1282</v>
      </c>
      <c r="I212" s="181"/>
      <c r="J212" s="182">
        <f>ROUND(I212*H212,2)</f>
        <v>0</v>
      </c>
      <c r="K212" s="178" t="s">
        <v>134</v>
      </c>
      <c r="L212" s="41"/>
      <c r="M212" s="183" t="s">
        <v>28</v>
      </c>
      <c r="N212" s="184" t="s">
        <v>46</v>
      </c>
      <c r="O212" s="67"/>
      <c r="P212" s="185">
        <f>O212*H212</f>
        <v>0</v>
      </c>
      <c r="Q212" s="185">
        <v>0</v>
      </c>
      <c r="R212" s="185">
        <f>Q212*H212</f>
        <v>0</v>
      </c>
      <c r="S212" s="185">
        <v>0</v>
      </c>
      <c r="T212" s="186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87" t="s">
        <v>135</v>
      </c>
      <c r="AT212" s="187" t="s">
        <v>130</v>
      </c>
      <c r="AU212" s="187" t="s">
        <v>83</v>
      </c>
      <c r="AY212" s="19" t="s">
        <v>128</v>
      </c>
      <c r="BE212" s="188">
        <f>IF(N212="základní",J212,0)</f>
        <v>0</v>
      </c>
      <c r="BF212" s="188">
        <f>IF(N212="snížená",J212,0)</f>
        <v>0</v>
      </c>
      <c r="BG212" s="188">
        <f>IF(N212="zákl. přenesená",J212,0)</f>
        <v>0</v>
      </c>
      <c r="BH212" s="188">
        <f>IF(N212="sníž. přenesená",J212,0)</f>
        <v>0</v>
      </c>
      <c r="BI212" s="188">
        <f>IF(N212="nulová",J212,0)</f>
        <v>0</v>
      </c>
      <c r="BJ212" s="19" t="s">
        <v>135</v>
      </c>
      <c r="BK212" s="188">
        <f>ROUND(I212*H212,2)</f>
        <v>0</v>
      </c>
      <c r="BL212" s="19" t="s">
        <v>135</v>
      </c>
      <c r="BM212" s="187" t="s">
        <v>289</v>
      </c>
    </row>
    <row r="213" spans="1:65" s="2" customFormat="1" ht="19.2">
      <c r="A213" s="36"/>
      <c r="B213" s="37"/>
      <c r="C213" s="38"/>
      <c r="D213" s="189" t="s">
        <v>137</v>
      </c>
      <c r="E213" s="38"/>
      <c r="F213" s="190" t="s">
        <v>290</v>
      </c>
      <c r="G213" s="38"/>
      <c r="H213" s="38"/>
      <c r="I213" s="191"/>
      <c r="J213" s="38"/>
      <c r="K213" s="38"/>
      <c r="L213" s="41"/>
      <c r="M213" s="192"/>
      <c r="N213" s="193"/>
      <c r="O213" s="67"/>
      <c r="P213" s="67"/>
      <c r="Q213" s="67"/>
      <c r="R213" s="67"/>
      <c r="S213" s="67"/>
      <c r="T213" s="68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9" t="s">
        <v>137</v>
      </c>
      <c r="AU213" s="19" t="s">
        <v>83</v>
      </c>
    </row>
    <row r="214" spans="1:65" s="2" customFormat="1" ht="10.199999999999999">
      <c r="A214" s="36"/>
      <c r="B214" s="37"/>
      <c r="C214" s="38"/>
      <c r="D214" s="194" t="s">
        <v>139</v>
      </c>
      <c r="E214" s="38"/>
      <c r="F214" s="195" t="s">
        <v>291</v>
      </c>
      <c r="G214" s="38"/>
      <c r="H214" s="38"/>
      <c r="I214" s="191"/>
      <c r="J214" s="38"/>
      <c r="K214" s="38"/>
      <c r="L214" s="41"/>
      <c r="M214" s="192"/>
      <c r="N214" s="193"/>
      <c r="O214" s="67"/>
      <c r="P214" s="67"/>
      <c r="Q214" s="67"/>
      <c r="R214" s="67"/>
      <c r="S214" s="67"/>
      <c r="T214" s="68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9" t="s">
        <v>139</v>
      </c>
      <c r="AU214" s="19" t="s">
        <v>83</v>
      </c>
    </row>
    <row r="215" spans="1:65" s="13" customFormat="1" ht="10.199999999999999">
      <c r="B215" s="196"/>
      <c r="C215" s="197"/>
      <c r="D215" s="189" t="s">
        <v>141</v>
      </c>
      <c r="E215" s="198" t="s">
        <v>28</v>
      </c>
      <c r="F215" s="199" t="s">
        <v>292</v>
      </c>
      <c r="G215" s="197"/>
      <c r="H215" s="198" t="s">
        <v>28</v>
      </c>
      <c r="I215" s="200"/>
      <c r="J215" s="197"/>
      <c r="K215" s="197"/>
      <c r="L215" s="201"/>
      <c r="M215" s="202"/>
      <c r="N215" s="203"/>
      <c r="O215" s="203"/>
      <c r="P215" s="203"/>
      <c r="Q215" s="203"/>
      <c r="R215" s="203"/>
      <c r="S215" s="203"/>
      <c r="T215" s="204"/>
      <c r="AT215" s="205" t="s">
        <v>141</v>
      </c>
      <c r="AU215" s="205" t="s">
        <v>83</v>
      </c>
      <c r="AV215" s="13" t="s">
        <v>81</v>
      </c>
      <c r="AW215" s="13" t="s">
        <v>34</v>
      </c>
      <c r="AX215" s="13" t="s">
        <v>73</v>
      </c>
      <c r="AY215" s="205" t="s">
        <v>128</v>
      </c>
    </row>
    <row r="216" spans="1:65" s="13" customFormat="1" ht="10.199999999999999">
      <c r="B216" s="196"/>
      <c r="C216" s="197"/>
      <c r="D216" s="189" t="s">
        <v>141</v>
      </c>
      <c r="E216" s="198" t="s">
        <v>28</v>
      </c>
      <c r="F216" s="199" t="s">
        <v>293</v>
      </c>
      <c r="G216" s="197"/>
      <c r="H216" s="198" t="s">
        <v>28</v>
      </c>
      <c r="I216" s="200"/>
      <c r="J216" s="197"/>
      <c r="K216" s="197"/>
      <c r="L216" s="201"/>
      <c r="M216" s="202"/>
      <c r="N216" s="203"/>
      <c r="O216" s="203"/>
      <c r="P216" s="203"/>
      <c r="Q216" s="203"/>
      <c r="R216" s="203"/>
      <c r="S216" s="203"/>
      <c r="T216" s="204"/>
      <c r="AT216" s="205" t="s">
        <v>141</v>
      </c>
      <c r="AU216" s="205" t="s">
        <v>83</v>
      </c>
      <c r="AV216" s="13" t="s">
        <v>81</v>
      </c>
      <c r="AW216" s="13" t="s">
        <v>34</v>
      </c>
      <c r="AX216" s="13" t="s">
        <v>73</v>
      </c>
      <c r="AY216" s="205" t="s">
        <v>128</v>
      </c>
    </row>
    <row r="217" spans="1:65" s="14" customFormat="1" ht="10.199999999999999">
      <c r="B217" s="206"/>
      <c r="C217" s="207"/>
      <c r="D217" s="189" t="s">
        <v>141</v>
      </c>
      <c r="E217" s="208" t="s">
        <v>28</v>
      </c>
      <c r="F217" s="209" t="s">
        <v>294</v>
      </c>
      <c r="G217" s="207"/>
      <c r="H217" s="210">
        <v>1262</v>
      </c>
      <c r="I217" s="211"/>
      <c r="J217" s="207"/>
      <c r="K217" s="207"/>
      <c r="L217" s="212"/>
      <c r="M217" s="213"/>
      <c r="N217" s="214"/>
      <c r="O217" s="214"/>
      <c r="P217" s="214"/>
      <c r="Q217" s="214"/>
      <c r="R217" s="214"/>
      <c r="S217" s="214"/>
      <c r="T217" s="215"/>
      <c r="AT217" s="216" t="s">
        <v>141</v>
      </c>
      <c r="AU217" s="216" t="s">
        <v>83</v>
      </c>
      <c r="AV217" s="14" t="s">
        <v>83</v>
      </c>
      <c r="AW217" s="14" t="s">
        <v>34</v>
      </c>
      <c r="AX217" s="14" t="s">
        <v>73</v>
      </c>
      <c r="AY217" s="216" t="s">
        <v>128</v>
      </c>
    </row>
    <row r="218" spans="1:65" s="13" customFormat="1" ht="10.199999999999999">
      <c r="B218" s="196"/>
      <c r="C218" s="197"/>
      <c r="D218" s="189" t="s">
        <v>141</v>
      </c>
      <c r="E218" s="198" t="s">
        <v>28</v>
      </c>
      <c r="F218" s="199" t="s">
        <v>295</v>
      </c>
      <c r="G218" s="197"/>
      <c r="H218" s="198" t="s">
        <v>28</v>
      </c>
      <c r="I218" s="200"/>
      <c r="J218" s="197"/>
      <c r="K218" s="197"/>
      <c r="L218" s="201"/>
      <c r="M218" s="202"/>
      <c r="N218" s="203"/>
      <c r="O218" s="203"/>
      <c r="P218" s="203"/>
      <c r="Q218" s="203"/>
      <c r="R218" s="203"/>
      <c r="S218" s="203"/>
      <c r="T218" s="204"/>
      <c r="AT218" s="205" t="s">
        <v>141</v>
      </c>
      <c r="AU218" s="205" t="s">
        <v>83</v>
      </c>
      <c r="AV218" s="13" t="s">
        <v>81</v>
      </c>
      <c r="AW218" s="13" t="s">
        <v>34</v>
      </c>
      <c r="AX218" s="13" t="s">
        <v>73</v>
      </c>
      <c r="AY218" s="205" t="s">
        <v>128</v>
      </c>
    </row>
    <row r="219" spans="1:65" s="14" customFormat="1" ht="10.199999999999999">
      <c r="B219" s="206"/>
      <c r="C219" s="207"/>
      <c r="D219" s="189" t="s">
        <v>141</v>
      </c>
      <c r="E219" s="208" t="s">
        <v>28</v>
      </c>
      <c r="F219" s="209" t="s">
        <v>296</v>
      </c>
      <c r="G219" s="207"/>
      <c r="H219" s="210">
        <v>20</v>
      </c>
      <c r="I219" s="211"/>
      <c r="J219" s="207"/>
      <c r="K219" s="207"/>
      <c r="L219" s="212"/>
      <c r="M219" s="213"/>
      <c r="N219" s="214"/>
      <c r="O219" s="214"/>
      <c r="P219" s="214"/>
      <c r="Q219" s="214"/>
      <c r="R219" s="214"/>
      <c r="S219" s="214"/>
      <c r="T219" s="215"/>
      <c r="AT219" s="216" t="s">
        <v>141</v>
      </c>
      <c r="AU219" s="216" t="s">
        <v>83</v>
      </c>
      <c r="AV219" s="14" t="s">
        <v>83</v>
      </c>
      <c r="AW219" s="14" t="s">
        <v>34</v>
      </c>
      <c r="AX219" s="14" t="s">
        <v>73</v>
      </c>
      <c r="AY219" s="216" t="s">
        <v>128</v>
      </c>
    </row>
    <row r="220" spans="1:65" s="15" customFormat="1" ht="10.199999999999999">
      <c r="B220" s="217"/>
      <c r="C220" s="218"/>
      <c r="D220" s="189" t="s">
        <v>141</v>
      </c>
      <c r="E220" s="219" t="s">
        <v>28</v>
      </c>
      <c r="F220" s="220" t="s">
        <v>164</v>
      </c>
      <c r="G220" s="218"/>
      <c r="H220" s="221">
        <v>1282</v>
      </c>
      <c r="I220" s="222"/>
      <c r="J220" s="218"/>
      <c r="K220" s="218"/>
      <c r="L220" s="223"/>
      <c r="M220" s="224"/>
      <c r="N220" s="225"/>
      <c r="O220" s="225"/>
      <c r="P220" s="225"/>
      <c r="Q220" s="225"/>
      <c r="R220" s="225"/>
      <c r="S220" s="225"/>
      <c r="T220" s="226"/>
      <c r="AT220" s="227" t="s">
        <v>141</v>
      </c>
      <c r="AU220" s="227" t="s">
        <v>83</v>
      </c>
      <c r="AV220" s="15" t="s">
        <v>135</v>
      </c>
      <c r="AW220" s="15" t="s">
        <v>34</v>
      </c>
      <c r="AX220" s="15" t="s">
        <v>81</v>
      </c>
      <c r="AY220" s="227" t="s">
        <v>128</v>
      </c>
    </row>
    <row r="221" spans="1:65" s="2" customFormat="1" ht="16.5" customHeight="1">
      <c r="A221" s="36"/>
      <c r="B221" s="37"/>
      <c r="C221" s="239" t="s">
        <v>297</v>
      </c>
      <c r="D221" s="239" t="s">
        <v>298</v>
      </c>
      <c r="E221" s="240" t="s">
        <v>299</v>
      </c>
      <c r="F221" s="241" t="s">
        <v>300</v>
      </c>
      <c r="G221" s="242" t="s">
        <v>301</v>
      </c>
      <c r="H221" s="243">
        <v>38.46</v>
      </c>
      <c r="I221" s="244"/>
      <c r="J221" s="245">
        <f>ROUND(I221*H221,2)</f>
        <v>0</v>
      </c>
      <c r="K221" s="241" t="s">
        <v>134</v>
      </c>
      <c r="L221" s="246"/>
      <c r="M221" s="247" t="s">
        <v>28</v>
      </c>
      <c r="N221" s="248" t="s">
        <v>46</v>
      </c>
      <c r="O221" s="67"/>
      <c r="P221" s="185">
        <f>O221*H221</f>
        <v>0</v>
      </c>
      <c r="Q221" s="185">
        <v>1E-3</v>
      </c>
      <c r="R221" s="185">
        <f>Q221*H221</f>
        <v>3.8460000000000001E-2</v>
      </c>
      <c r="S221" s="185">
        <v>0</v>
      </c>
      <c r="T221" s="186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87" t="s">
        <v>203</v>
      </c>
      <c r="AT221" s="187" t="s">
        <v>298</v>
      </c>
      <c r="AU221" s="187" t="s">
        <v>83</v>
      </c>
      <c r="AY221" s="19" t="s">
        <v>128</v>
      </c>
      <c r="BE221" s="188">
        <f>IF(N221="základní",J221,0)</f>
        <v>0</v>
      </c>
      <c r="BF221" s="188">
        <f>IF(N221="snížená",J221,0)</f>
        <v>0</v>
      </c>
      <c r="BG221" s="188">
        <f>IF(N221="zákl. přenesená",J221,0)</f>
        <v>0</v>
      </c>
      <c r="BH221" s="188">
        <f>IF(N221="sníž. přenesená",J221,0)</f>
        <v>0</v>
      </c>
      <c r="BI221" s="188">
        <f>IF(N221="nulová",J221,0)</f>
        <v>0</v>
      </c>
      <c r="BJ221" s="19" t="s">
        <v>135</v>
      </c>
      <c r="BK221" s="188">
        <f>ROUND(I221*H221,2)</f>
        <v>0</v>
      </c>
      <c r="BL221" s="19" t="s">
        <v>135</v>
      </c>
      <c r="BM221" s="187" t="s">
        <v>302</v>
      </c>
    </row>
    <row r="222" spans="1:65" s="2" customFormat="1" ht="10.199999999999999">
      <c r="A222" s="36"/>
      <c r="B222" s="37"/>
      <c r="C222" s="38"/>
      <c r="D222" s="189" t="s">
        <v>137</v>
      </c>
      <c r="E222" s="38"/>
      <c r="F222" s="190" t="s">
        <v>300</v>
      </c>
      <c r="G222" s="38"/>
      <c r="H222" s="38"/>
      <c r="I222" s="191"/>
      <c r="J222" s="38"/>
      <c r="K222" s="38"/>
      <c r="L222" s="41"/>
      <c r="M222" s="192"/>
      <c r="N222" s="193"/>
      <c r="O222" s="67"/>
      <c r="P222" s="67"/>
      <c r="Q222" s="67"/>
      <c r="R222" s="67"/>
      <c r="S222" s="67"/>
      <c r="T222" s="68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9" t="s">
        <v>137</v>
      </c>
      <c r="AU222" s="19" t="s">
        <v>83</v>
      </c>
    </row>
    <row r="223" spans="1:65" s="2" customFormat="1" ht="10.199999999999999">
      <c r="A223" s="36"/>
      <c r="B223" s="37"/>
      <c r="C223" s="38"/>
      <c r="D223" s="194" t="s">
        <v>139</v>
      </c>
      <c r="E223" s="38"/>
      <c r="F223" s="195" t="s">
        <v>303</v>
      </c>
      <c r="G223" s="38"/>
      <c r="H223" s="38"/>
      <c r="I223" s="191"/>
      <c r="J223" s="38"/>
      <c r="K223" s="38"/>
      <c r="L223" s="41"/>
      <c r="M223" s="192"/>
      <c r="N223" s="193"/>
      <c r="O223" s="67"/>
      <c r="P223" s="67"/>
      <c r="Q223" s="67"/>
      <c r="R223" s="67"/>
      <c r="S223" s="67"/>
      <c r="T223" s="68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9" t="s">
        <v>139</v>
      </c>
      <c r="AU223" s="19" t="s">
        <v>83</v>
      </c>
    </row>
    <row r="224" spans="1:65" s="13" customFormat="1" ht="10.199999999999999">
      <c r="B224" s="196"/>
      <c r="C224" s="197"/>
      <c r="D224" s="189" t="s">
        <v>141</v>
      </c>
      <c r="E224" s="198" t="s">
        <v>28</v>
      </c>
      <c r="F224" s="199" t="s">
        <v>304</v>
      </c>
      <c r="G224" s="197"/>
      <c r="H224" s="198" t="s">
        <v>28</v>
      </c>
      <c r="I224" s="200"/>
      <c r="J224" s="197"/>
      <c r="K224" s="197"/>
      <c r="L224" s="201"/>
      <c r="M224" s="202"/>
      <c r="N224" s="203"/>
      <c r="O224" s="203"/>
      <c r="P224" s="203"/>
      <c r="Q224" s="203"/>
      <c r="R224" s="203"/>
      <c r="S224" s="203"/>
      <c r="T224" s="204"/>
      <c r="AT224" s="205" t="s">
        <v>141</v>
      </c>
      <c r="AU224" s="205" t="s">
        <v>83</v>
      </c>
      <c r="AV224" s="13" t="s">
        <v>81</v>
      </c>
      <c r="AW224" s="13" t="s">
        <v>34</v>
      </c>
      <c r="AX224" s="13" t="s">
        <v>73</v>
      </c>
      <c r="AY224" s="205" t="s">
        <v>128</v>
      </c>
    </row>
    <row r="225" spans="1:65" s="14" customFormat="1" ht="10.199999999999999">
      <c r="B225" s="206"/>
      <c r="C225" s="207"/>
      <c r="D225" s="189" t="s">
        <v>141</v>
      </c>
      <c r="E225" s="208" t="s">
        <v>28</v>
      </c>
      <c r="F225" s="209" t="s">
        <v>305</v>
      </c>
      <c r="G225" s="207"/>
      <c r="H225" s="210">
        <v>1282</v>
      </c>
      <c r="I225" s="211"/>
      <c r="J225" s="207"/>
      <c r="K225" s="207"/>
      <c r="L225" s="212"/>
      <c r="M225" s="213"/>
      <c r="N225" s="214"/>
      <c r="O225" s="214"/>
      <c r="P225" s="214"/>
      <c r="Q225" s="214"/>
      <c r="R225" s="214"/>
      <c r="S225" s="214"/>
      <c r="T225" s="215"/>
      <c r="AT225" s="216" t="s">
        <v>141</v>
      </c>
      <c r="AU225" s="216" t="s">
        <v>83</v>
      </c>
      <c r="AV225" s="14" t="s">
        <v>83</v>
      </c>
      <c r="AW225" s="14" t="s">
        <v>34</v>
      </c>
      <c r="AX225" s="14" t="s">
        <v>81</v>
      </c>
      <c r="AY225" s="216" t="s">
        <v>128</v>
      </c>
    </row>
    <row r="226" spans="1:65" s="14" customFormat="1" ht="10.199999999999999">
      <c r="B226" s="206"/>
      <c r="C226" s="207"/>
      <c r="D226" s="189" t="s">
        <v>141</v>
      </c>
      <c r="E226" s="207"/>
      <c r="F226" s="209" t="s">
        <v>306</v>
      </c>
      <c r="G226" s="207"/>
      <c r="H226" s="210">
        <v>38.46</v>
      </c>
      <c r="I226" s="211"/>
      <c r="J226" s="207"/>
      <c r="K226" s="207"/>
      <c r="L226" s="212"/>
      <c r="M226" s="213"/>
      <c r="N226" s="214"/>
      <c r="O226" s="214"/>
      <c r="P226" s="214"/>
      <c r="Q226" s="214"/>
      <c r="R226" s="214"/>
      <c r="S226" s="214"/>
      <c r="T226" s="215"/>
      <c r="AT226" s="216" t="s">
        <v>141</v>
      </c>
      <c r="AU226" s="216" t="s">
        <v>83</v>
      </c>
      <c r="AV226" s="14" t="s">
        <v>83</v>
      </c>
      <c r="AW226" s="14" t="s">
        <v>4</v>
      </c>
      <c r="AX226" s="14" t="s">
        <v>81</v>
      </c>
      <c r="AY226" s="216" t="s">
        <v>128</v>
      </c>
    </row>
    <row r="227" spans="1:65" s="12" customFormat="1" ht="22.8" customHeight="1">
      <c r="B227" s="160"/>
      <c r="C227" s="161"/>
      <c r="D227" s="162" t="s">
        <v>72</v>
      </c>
      <c r="E227" s="174" t="s">
        <v>83</v>
      </c>
      <c r="F227" s="174" t="s">
        <v>307</v>
      </c>
      <c r="G227" s="161"/>
      <c r="H227" s="161"/>
      <c r="I227" s="164"/>
      <c r="J227" s="175">
        <f>BK227</f>
        <v>0</v>
      </c>
      <c r="K227" s="161"/>
      <c r="L227" s="166"/>
      <c r="M227" s="167"/>
      <c r="N227" s="168"/>
      <c r="O227" s="168"/>
      <c r="P227" s="169">
        <f>SUM(P228:P253)</f>
        <v>0</v>
      </c>
      <c r="Q227" s="168"/>
      <c r="R227" s="169">
        <f>SUM(R228:R253)</f>
        <v>34.404769119999997</v>
      </c>
      <c r="S227" s="168"/>
      <c r="T227" s="170">
        <f>SUM(T228:T253)</f>
        <v>0</v>
      </c>
      <c r="AR227" s="171" t="s">
        <v>81</v>
      </c>
      <c r="AT227" s="172" t="s">
        <v>72</v>
      </c>
      <c r="AU227" s="172" t="s">
        <v>81</v>
      </c>
      <c r="AY227" s="171" t="s">
        <v>128</v>
      </c>
      <c r="BK227" s="173">
        <f>SUM(BK228:BK253)</f>
        <v>0</v>
      </c>
    </row>
    <row r="228" spans="1:65" s="2" customFormat="1" ht="16.5" customHeight="1">
      <c r="A228" s="36"/>
      <c r="B228" s="37"/>
      <c r="C228" s="176" t="s">
        <v>308</v>
      </c>
      <c r="D228" s="176" t="s">
        <v>130</v>
      </c>
      <c r="E228" s="177" t="s">
        <v>309</v>
      </c>
      <c r="F228" s="178" t="s">
        <v>310</v>
      </c>
      <c r="G228" s="179" t="s">
        <v>155</v>
      </c>
      <c r="H228" s="180">
        <v>92.031999999999996</v>
      </c>
      <c r="I228" s="181"/>
      <c r="J228" s="182">
        <f>ROUND(I228*H228,2)</f>
        <v>0</v>
      </c>
      <c r="K228" s="178" t="s">
        <v>134</v>
      </c>
      <c r="L228" s="41"/>
      <c r="M228" s="183" t="s">
        <v>28</v>
      </c>
      <c r="N228" s="184" t="s">
        <v>46</v>
      </c>
      <c r="O228" s="67"/>
      <c r="P228" s="185">
        <f>O228*H228</f>
        <v>0</v>
      </c>
      <c r="Q228" s="185">
        <v>0</v>
      </c>
      <c r="R228" s="185">
        <f>Q228*H228</f>
        <v>0</v>
      </c>
      <c r="S228" s="185">
        <v>0</v>
      </c>
      <c r="T228" s="186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187" t="s">
        <v>135</v>
      </c>
      <c r="AT228" s="187" t="s">
        <v>130</v>
      </c>
      <c r="AU228" s="187" t="s">
        <v>83</v>
      </c>
      <c r="AY228" s="19" t="s">
        <v>128</v>
      </c>
      <c r="BE228" s="188">
        <f>IF(N228="základní",J228,0)</f>
        <v>0</v>
      </c>
      <c r="BF228" s="188">
        <f>IF(N228="snížená",J228,0)</f>
        <v>0</v>
      </c>
      <c r="BG228" s="188">
        <f>IF(N228="zákl. přenesená",J228,0)</f>
        <v>0</v>
      </c>
      <c r="BH228" s="188">
        <f>IF(N228="sníž. přenesená",J228,0)</f>
        <v>0</v>
      </c>
      <c r="BI228" s="188">
        <f>IF(N228="nulová",J228,0)</f>
        <v>0</v>
      </c>
      <c r="BJ228" s="19" t="s">
        <v>135</v>
      </c>
      <c r="BK228" s="188">
        <f>ROUND(I228*H228,2)</f>
        <v>0</v>
      </c>
      <c r="BL228" s="19" t="s">
        <v>135</v>
      </c>
      <c r="BM228" s="187" t="s">
        <v>311</v>
      </c>
    </row>
    <row r="229" spans="1:65" s="2" customFormat="1" ht="10.199999999999999">
      <c r="A229" s="36"/>
      <c r="B229" s="37"/>
      <c r="C229" s="38"/>
      <c r="D229" s="189" t="s">
        <v>137</v>
      </c>
      <c r="E229" s="38"/>
      <c r="F229" s="190" t="s">
        <v>312</v>
      </c>
      <c r="G229" s="38"/>
      <c r="H229" s="38"/>
      <c r="I229" s="191"/>
      <c r="J229" s="38"/>
      <c r="K229" s="38"/>
      <c r="L229" s="41"/>
      <c r="M229" s="192"/>
      <c r="N229" s="193"/>
      <c r="O229" s="67"/>
      <c r="P229" s="67"/>
      <c r="Q229" s="67"/>
      <c r="R229" s="67"/>
      <c r="S229" s="67"/>
      <c r="T229" s="68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9" t="s">
        <v>137</v>
      </c>
      <c r="AU229" s="19" t="s">
        <v>83</v>
      </c>
    </row>
    <row r="230" spans="1:65" s="2" customFormat="1" ht="10.199999999999999">
      <c r="A230" s="36"/>
      <c r="B230" s="37"/>
      <c r="C230" s="38"/>
      <c r="D230" s="194" t="s">
        <v>139</v>
      </c>
      <c r="E230" s="38"/>
      <c r="F230" s="195" t="s">
        <v>313</v>
      </c>
      <c r="G230" s="38"/>
      <c r="H230" s="38"/>
      <c r="I230" s="191"/>
      <c r="J230" s="38"/>
      <c r="K230" s="38"/>
      <c r="L230" s="41"/>
      <c r="M230" s="192"/>
      <c r="N230" s="193"/>
      <c r="O230" s="67"/>
      <c r="P230" s="67"/>
      <c r="Q230" s="67"/>
      <c r="R230" s="67"/>
      <c r="S230" s="67"/>
      <c r="T230" s="68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9" t="s">
        <v>139</v>
      </c>
      <c r="AU230" s="19" t="s">
        <v>83</v>
      </c>
    </row>
    <row r="231" spans="1:65" s="13" customFormat="1" ht="10.199999999999999">
      <c r="B231" s="196"/>
      <c r="C231" s="197"/>
      <c r="D231" s="189" t="s">
        <v>141</v>
      </c>
      <c r="E231" s="198" t="s">
        <v>28</v>
      </c>
      <c r="F231" s="199" t="s">
        <v>159</v>
      </c>
      <c r="G231" s="197"/>
      <c r="H231" s="198" t="s">
        <v>28</v>
      </c>
      <c r="I231" s="200"/>
      <c r="J231" s="197"/>
      <c r="K231" s="197"/>
      <c r="L231" s="201"/>
      <c r="M231" s="202"/>
      <c r="N231" s="203"/>
      <c r="O231" s="203"/>
      <c r="P231" s="203"/>
      <c r="Q231" s="203"/>
      <c r="R231" s="203"/>
      <c r="S231" s="203"/>
      <c r="T231" s="204"/>
      <c r="AT231" s="205" t="s">
        <v>141</v>
      </c>
      <c r="AU231" s="205" t="s">
        <v>83</v>
      </c>
      <c r="AV231" s="13" t="s">
        <v>81</v>
      </c>
      <c r="AW231" s="13" t="s">
        <v>34</v>
      </c>
      <c r="AX231" s="13" t="s">
        <v>73</v>
      </c>
      <c r="AY231" s="205" t="s">
        <v>128</v>
      </c>
    </row>
    <row r="232" spans="1:65" s="13" customFormat="1" ht="10.199999999999999">
      <c r="B232" s="196"/>
      <c r="C232" s="197"/>
      <c r="D232" s="189" t="s">
        <v>141</v>
      </c>
      <c r="E232" s="198" t="s">
        <v>28</v>
      </c>
      <c r="F232" s="199" t="s">
        <v>314</v>
      </c>
      <c r="G232" s="197"/>
      <c r="H232" s="198" t="s">
        <v>28</v>
      </c>
      <c r="I232" s="200"/>
      <c r="J232" s="197"/>
      <c r="K232" s="197"/>
      <c r="L232" s="201"/>
      <c r="M232" s="202"/>
      <c r="N232" s="203"/>
      <c r="O232" s="203"/>
      <c r="P232" s="203"/>
      <c r="Q232" s="203"/>
      <c r="R232" s="203"/>
      <c r="S232" s="203"/>
      <c r="T232" s="204"/>
      <c r="AT232" s="205" t="s">
        <v>141</v>
      </c>
      <c r="AU232" s="205" t="s">
        <v>83</v>
      </c>
      <c r="AV232" s="13" t="s">
        <v>81</v>
      </c>
      <c r="AW232" s="13" t="s">
        <v>34</v>
      </c>
      <c r="AX232" s="13" t="s">
        <v>73</v>
      </c>
      <c r="AY232" s="205" t="s">
        <v>128</v>
      </c>
    </row>
    <row r="233" spans="1:65" s="14" customFormat="1" ht="10.199999999999999">
      <c r="B233" s="206"/>
      <c r="C233" s="207"/>
      <c r="D233" s="189" t="s">
        <v>141</v>
      </c>
      <c r="E233" s="208" t="s">
        <v>28</v>
      </c>
      <c r="F233" s="209" t="s">
        <v>315</v>
      </c>
      <c r="G233" s="207"/>
      <c r="H233" s="210">
        <v>62.031999999999996</v>
      </c>
      <c r="I233" s="211"/>
      <c r="J233" s="207"/>
      <c r="K233" s="207"/>
      <c r="L233" s="212"/>
      <c r="M233" s="213"/>
      <c r="N233" s="214"/>
      <c r="O233" s="214"/>
      <c r="P233" s="214"/>
      <c r="Q233" s="214"/>
      <c r="R233" s="214"/>
      <c r="S233" s="214"/>
      <c r="T233" s="215"/>
      <c r="AT233" s="216" t="s">
        <v>141</v>
      </c>
      <c r="AU233" s="216" t="s">
        <v>83</v>
      </c>
      <c r="AV233" s="14" t="s">
        <v>83</v>
      </c>
      <c r="AW233" s="14" t="s">
        <v>34</v>
      </c>
      <c r="AX233" s="14" t="s">
        <v>73</v>
      </c>
      <c r="AY233" s="216" t="s">
        <v>128</v>
      </c>
    </row>
    <row r="234" spans="1:65" s="13" customFormat="1" ht="10.199999999999999">
      <c r="B234" s="196"/>
      <c r="C234" s="197"/>
      <c r="D234" s="189" t="s">
        <v>141</v>
      </c>
      <c r="E234" s="198" t="s">
        <v>28</v>
      </c>
      <c r="F234" s="199" t="s">
        <v>316</v>
      </c>
      <c r="G234" s="197"/>
      <c r="H234" s="198" t="s">
        <v>28</v>
      </c>
      <c r="I234" s="200"/>
      <c r="J234" s="197"/>
      <c r="K234" s="197"/>
      <c r="L234" s="201"/>
      <c r="M234" s="202"/>
      <c r="N234" s="203"/>
      <c r="O234" s="203"/>
      <c r="P234" s="203"/>
      <c r="Q234" s="203"/>
      <c r="R234" s="203"/>
      <c r="S234" s="203"/>
      <c r="T234" s="204"/>
      <c r="AT234" s="205" t="s">
        <v>141</v>
      </c>
      <c r="AU234" s="205" t="s">
        <v>83</v>
      </c>
      <c r="AV234" s="13" t="s">
        <v>81</v>
      </c>
      <c r="AW234" s="13" t="s">
        <v>34</v>
      </c>
      <c r="AX234" s="13" t="s">
        <v>73</v>
      </c>
      <c r="AY234" s="205" t="s">
        <v>128</v>
      </c>
    </row>
    <row r="235" spans="1:65" s="14" customFormat="1" ht="10.199999999999999">
      <c r="B235" s="206"/>
      <c r="C235" s="207"/>
      <c r="D235" s="189" t="s">
        <v>141</v>
      </c>
      <c r="E235" s="208" t="s">
        <v>28</v>
      </c>
      <c r="F235" s="209" t="s">
        <v>317</v>
      </c>
      <c r="G235" s="207"/>
      <c r="H235" s="210">
        <v>30</v>
      </c>
      <c r="I235" s="211"/>
      <c r="J235" s="207"/>
      <c r="K235" s="207"/>
      <c r="L235" s="212"/>
      <c r="M235" s="213"/>
      <c r="N235" s="214"/>
      <c r="O235" s="214"/>
      <c r="P235" s="214"/>
      <c r="Q235" s="214"/>
      <c r="R235" s="214"/>
      <c r="S235" s="214"/>
      <c r="T235" s="215"/>
      <c r="AT235" s="216" t="s">
        <v>141</v>
      </c>
      <c r="AU235" s="216" t="s">
        <v>83</v>
      </c>
      <c r="AV235" s="14" t="s">
        <v>83</v>
      </c>
      <c r="AW235" s="14" t="s">
        <v>34</v>
      </c>
      <c r="AX235" s="14" t="s">
        <v>73</v>
      </c>
      <c r="AY235" s="216" t="s">
        <v>128</v>
      </c>
    </row>
    <row r="236" spans="1:65" s="15" customFormat="1" ht="10.199999999999999">
      <c r="B236" s="217"/>
      <c r="C236" s="218"/>
      <c r="D236" s="189" t="s">
        <v>141</v>
      </c>
      <c r="E236" s="219" t="s">
        <v>28</v>
      </c>
      <c r="F236" s="220" t="s">
        <v>164</v>
      </c>
      <c r="G236" s="218"/>
      <c r="H236" s="221">
        <v>92.031999999999996</v>
      </c>
      <c r="I236" s="222"/>
      <c r="J236" s="218"/>
      <c r="K236" s="218"/>
      <c r="L236" s="223"/>
      <c r="M236" s="224"/>
      <c r="N236" s="225"/>
      <c r="O236" s="225"/>
      <c r="P236" s="225"/>
      <c r="Q236" s="225"/>
      <c r="R236" s="225"/>
      <c r="S236" s="225"/>
      <c r="T236" s="226"/>
      <c r="AT236" s="227" t="s">
        <v>141</v>
      </c>
      <c r="AU236" s="227" t="s">
        <v>83</v>
      </c>
      <c r="AV236" s="15" t="s">
        <v>135</v>
      </c>
      <c r="AW236" s="15" t="s">
        <v>34</v>
      </c>
      <c r="AX236" s="15" t="s">
        <v>81</v>
      </c>
      <c r="AY236" s="227" t="s">
        <v>128</v>
      </c>
    </row>
    <row r="237" spans="1:65" s="2" customFormat="1" ht="16.5" customHeight="1">
      <c r="A237" s="36"/>
      <c r="B237" s="37"/>
      <c r="C237" s="176" t="s">
        <v>318</v>
      </c>
      <c r="D237" s="176" t="s">
        <v>130</v>
      </c>
      <c r="E237" s="177" t="s">
        <v>319</v>
      </c>
      <c r="F237" s="178" t="s">
        <v>320</v>
      </c>
      <c r="G237" s="179" t="s">
        <v>155</v>
      </c>
      <c r="H237" s="180">
        <v>15.2</v>
      </c>
      <c r="I237" s="181"/>
      <c r="J237" s="182">
        <f>ROUND(I237*H237,2)</f>
        <v>0</v>
      </c>
      <c r="K237" s="178" t="s">
        <v>28</v>
      </c>
      <c r="L237" s="41"/>
      <c r="M237" s="183" t="s">
        <v>28</v>
      </c>
      <c r="N237" s="184" t="s">
        <v>46</v>
      </c>
      <c r="O237" s="67"/>
      <c r="P237" s="185">
        <f>O237*H237</f>
        <v>0</v>
      </c>
      <c r="Q237" s="185">
        <v>2.2563399999999998</v>
      </c>
      <c r="R237" s="185">
        <f>Q237*H237</f>
        <v>34.296367999999994</v>
      </c>
      <c r="S237" s="185">
        <v>0</v>
      </c>
      <c r="T237" s="186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187" t="s">
        <v>135</v>
      </c>
      <c r="AT237" s="187" t="s">
        <v>130</v>
      </c>
      <c r="AU237" s="187" t="s">
        <v>83</v>
      </c>
      <c r="AY237" s="19" t="s">
        <v>128</v>
      </c>
      <c r="BE237" s="188">
        <f>IF(N237="základní",J237,0)</f>
        <v>0</v>
      </c>
      <c r="BF237" s="188">
        <f>IF(N237="snížená",J237,0)</f>
        <v>0</v>
      </c>
      <c r="BG237" s="188">
        <f>IF(N237="zákl. přenesená",J237,0)</f>
        <v>0</v>
      </c>
      <c r="BH237" s="188">
        <f>IF(N237="sníž. přenesená",J237,0)</f>
        <v>0</v>
      </c>
      <c r="BI237" s="188">
        <f>IF(N237="nulová",J237,0)</f>
        <v>0</v>
      </c>
      <c r="BJ237" s="19" t="s">
        <v>135</v>
      </c>
      <c r="BK237" s="188">
        <f>ROUND(I237*H237,2)</f>
        <v>0</v>
      </c>
      <c r="BL237" s="19" t="s">
        <v>135</v>
      </c>
      <c r="BM237" s="187" t="s">
        <v>321</v>
      </c>
    </row>
    <row r="238" spans="1:65" s="2" customFormat="1" ht="10.199999999999999">
      <c r="A238" s="36"/>
      <c r="B238" s="37"/>
      <c r="C238" s="38"/>
      <c r="D238" s="189" t="s">
        <v>137</v>
      </c>
      <c r="E238" s="38"/>
      <c r="F238" s="190" t="s">
        <v>320</v>
      </c>
      <c r="G238" s="38"/>
      <c r="H238" s="38"/>
      <c r="I238" s="191"/>
      <c r="J238" s="38"/>
      <c r="K238" s="38"/>
      <c r="L238" s="41"/>
      <c r="M238" s="192"/>
      <c r="N238" s="193"/>
      <c r="O238" s="67"/>
      <c r="P238" s="67"/>
      <c r="Q238" s="67"/>
      <c r="R238" s="67"/>
      <c r="S238" s="67"/>
      <c r="T238" s="68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9" t="s">
        <v>137</v>
      </c>
      <c r="AU238" s="19" t="s">
        <v>83</v>
      </c>
    </row>
    <row r="239" spans="1:65" s="13" customFormat="1" ht="10.199999999999999">
      <c r="B239" s="196"/>
      <c r="C239" s="197"/>
      <c r="D239" s="189" t="s">
        <v>141</v>
      </c>
      <c r="E239" s="198" t="s">
        <v>28</v>
      </c>
      <c r="F239" s="199" t="s">
        <v>322</v>
      </c>
      <c r="G239" s="197"/>
      <c r="H239" s="198" t="s">
        <v>28</v>
      </c>
      <c r="I239" s="200"/>
      <c r="J239" s="197"/>
      <c r="K239" s="197"/>
      <c r="L239" s="201"/>
      <c r="M239" s="202"/>
      <c r="N239" s="203"/>
      <c r="O239" s="203"/>
      <c r="P239" s="203"/>
      <c r="Q239" s="203"/>
      <c r="R239" s="203"/>
      <c r="S239" s="203"/>
      <c r="T239" s="204"/>
      <c r="AT239" s="205" t="s">
        <v>141</v>
      </c>
      <c r="AU239" s="205" t="s">
        <v>83</v>
      </c>
      <c r="AV239" s="13" t="s">
        <v>81</v>
      </c>
      <c r="AW239" s="13" t="s">
        <v>34</v>
      </c>
      <c r="AX239" s="13" t="s">
        <v>73</v>
      </c>
      <c r="AY239" s="205" t="s">
        <v>128</v>
      </c>
    </row>
    <row r="240" spans="1:65" s="13" customFormat="1" ht="10.199999999999999">
      <c r="B240" s="196"/>
      <c r="C240" s="197"/>
      <c r="D240" s="189" t="s">
        <v>141</v>
      </c>
      <c r="E240" s="198" t="s">
        <v>28</v>
      </c>
      <c r="F240" s="199" t="s">
        <v>323</v>
      </c>
      <c r="G240" s="197"/>
      <c r="H240" s="198" t="s">
        <v>28</v>
      </c>
      <c r="I240" s="200"/>
      <c r="J240" s="197"/>
      <c r="K240" s="197"/>
      <c r="L240" s="201"/>
      <c r="M240" s="202"/>
      <c r="N240" s="203"/>
      <c r="O240" s="203"/>
      <c r="P240" s="203"/>
      <c r="Q240" s="203"/>
      <c r="R240" s="203"/>
      <c r="S240" s="203"/>
      <c r="T240" s="204"/>
      <c r="AT240" s="205" t="s">
        <v>141</v>
      </c>
      <c r="AU240" s="205" t="s">
        <v>83</v>
      </c>
      <c r="AV240" s="13" t="s">
        <v>81</v>
      </c>
      <c r="AW240" s="13" t="s">
        <v>34</v>
      </c>
      <c r="AX240" s="13" t="s">
        <v>73</v>
      </c>
      <c r="AY240" s="205" t="s">
        <v>128</v>
      </c>
    </row>
    <row r="241" spans="1:65" s="14" customFormat="1" ht="10.199999999999999">
      <c r="B241" s="206"/>
      <c r="C241" s="207"/>
      <c r="D241" s="189" t="s">
        <v>141</v>
      </c>
      <c r="E241" s="208" t="s">
        <v>28</v>
      </c>
      <c r="F241" s="209" t="s">
        <v>324</v>
      </c>
      <c r="G241" s="207"/>
      <c r="H241" s="210">
        <v>15.2</v>
      </c>
      <c r="I241" s="211"/>
      <c r="J241" s="207"/>
      <c r="K241" s="207"/>
      <c r="L241" s="212"/>
      <c r="M241" s="213"/>
      <c r="N241" s="214"/>
      <c r="O241" s="214"/>
      <c r="P241" s="214"/>
      <c r="Q241" s="214"/>
      <c r="R241" s="214"/>
      <c r="S241" s="214"/>
      <c r="T241" s="215"/>
      <c r="AT241" s="216" t="s">
        <v>141</v>
      </c>
      <c r="AU241" s="216" t="s">
        <v>83</v>
      </c>
      <c r="AV241" s="14" t="s">
        <v>83</v>
      </c>
      <c r="AW241" s="14" t="s">
        <v>34</v>
      </c>
      <c r="AX241" s="14" t="s">
        <v>81</v>
      </c>
      <c r="AY241" s="216" t="s">
        <v>128</v>
      </c>
    </row>
    <row r="242" spans="1:65" s="2" customFormat="1" ht="16.5" customHeight="1">
      <c r="A242" s="36"/>
      <c r="B242" s="37"/>
      <c r="C242" s="176" t="s">
        <v>7</v>
      </c>
      <c r="D242" s="176" t="s">
        <v>130</v>
      </c>
      <c r="E242" s="177" t="s">
        <v>325</v>
      </c>
      <c r="F242" s="178" t="s">
        <v>326</v>
      </c>
      <c r="G242" s="179" t="s">
        <v>133</v>
      </c>
      <c r="H242" s="180">
        <v>73.244</v>
      </c>
      <c r="I242" s="181"/>
      <c r="J242" s="182">
        <f>ROUND(I242*H242,2)</f>
        <v>0</v>
      </c>
      <c r="K242" s="178" t="s">
        <v>134</v>
      </c>
      <c r="L242" s="41"/>
      <c r="M242" s="183" t="s">
        <v>28</v>
      </c>
      <c r="N242" s="184" t="s">
        <v>46</v>
      </c>
      <c r="O242" s="67"/>
      <c r="P242" s="185">
        <f>O242*H242</f>
        <v>0</v>
      </c>
      <c r="Q242" s="185">
        <v>1.4400000000000001E-3</v>
      </c>
      <c r="R242" s="185">
        <f>Q242*H242</f>
        <v>0.10547136</v>
      </c>
      <c r="S242" s="185">
        <v>0</v>
      </c>
      <c r="T242" s="186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187" t="s">
        <v>135</v>
      </c>
      <c r="AT242" s="187" t="s">
        <v>130</v>
      </c>
      <c r="AU242" s="187" t="s">
        <v>83</v>
      </c>
      <c r="AY242" s="19" t="s">
        <v>128</v>
      </c>
      <c r="BE242" s="188">
        <f>IF(N242="základní",J242,0)</f>
        <v>0</v>
      </c>
      <c r="BF242" s="188">
        <f>IF(N242="snížená",J242,0)</f>
        <v>0</v>
      </c>
      <c r="BG242" s="188">
        <f>IF(N242="zákl. přenesená",J242,0)</f>
        <v>0</v>
      </c>
      <c r="BH242" s="188">
        <f>IF(N242="sníž. přenesená",J242,0)</f>
        <v>0</v>
      </c>
      <c r="BI242" s="188">
        <f>IF(N242="nulová",J242,0)</f>
        <v>0</v>
      </c>
      <c r="BJ242" s="19" t="s">
        <v>135</v>
      </c>
      <c r="BK242" s="188">
        <f>ROUND(I242*H242,2)</f>
        <v>0</v>
      </c>
      <c r="BL242" s="19" t="s">
        <v>135</v>
      </c>
      <c r="BM242" s="187" t="s">
        <v>327</v>
      </c>
    </row>
    <row r="243" spans="1:65" s="2" customFormat="1" ht="10.199999999999999">
      <c r="A243" s="36"/>
      <c r="B243" s="37"/>
      <c r="C243" s="38"/>
      <c r="D243" s="189" t="s">
        <v>137</v>
      </c>
      <c r="E243" s="38"/>
      <c r="F243" s="190" t="s">
        <v>328</v>
      </c>
      <c r="G243" s="38"/>
      <c r="H243" s="38"/>
      <c r="I243" s="191"/>
      <c r="J243" s="38"/>
      <c r="K243" s="38"/>
      <c r="L243" s="41"/>
      <c r="M243" s="192"/>
      <c r="N243" s="193"/>
      <c r="O243" s="67"/>
      <c r="P243" s="67"/>
      <c r="Q243" s="67"/>
      <c r="R243" s="67"/>
      <c r="S243" s="67"/>
      <c r="T243" s="68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9" t="s">
        <v>137</v>
      </c>
      <c r="AU243" s="19" t="s">
        <v>83</v>
      </c>
    </row>
    <row r="244" spans="1:65" s="2" customFormat="1" ht="10.199999999999999">
      <c r="A244" s="36"/>
      <c r="B244" s="37"/>
      <c r="C244" s="38"/>
      <c r="D244" s="194" t="s">
        <v>139</v>
      </c>
      <c r="E244" s="38"/>
      <c r="F244" s="195" t="s">
        <v>329</v>
      </c>
      <c r="G244" s="38"/>
      <c r="H244" s="38"/>
      <c r="I244" s="191"/>
      <c r="J244" s="38"/>
      <c r="K244" s="38"/>
      <c r="L244" s="41"/>
      <c r="M244" s="192"/>
      <c r="N244" s="193"/>
      <c r="O244" s="67"/>
      <c r="P244" s="67"/>
      <c r="Q244" s="67"/>
      <c r="R244" s="67"/>
      <c r="S244" s="67"/>
      <c r="T244" s="68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T244" s="19" t="s">
        <v>139</v>
      </c>
      <c r="AU244" s="19" t="s">
        <v>83</v>
      </c>
    </row>
    <row r="245" spans="1:65" s="13" customFormat="1" ht="10.199999999999999">
      <c r="B245" s="196"/>
      <c r="C245" s="197"/>
      <c r="D245" s="189" t="s">
        <v>141</v>
      </c>
      <c r="E245" s="198" t="s">
        <v>28</v>
      </c>
      <c r="F245" s="199" t="s">
        <v>159</v>
      </c>
      <c r="G245" s="197"/>
      <c r="H245" s="198" t="s">
        <v>28</v>
      </c>
      <c r="I245" s="200"/>
      <c r="J245" s="197"/>
      <c r="K245" s="197"/>
      <c r="L245" s="201"/>
      <c r="M245" s="202"/>
      <c r="N245" s="203"/>
      <c r="O245" s="203"/>
      <c r="P245" s="203"/>
      <c r="Q245" s="203"/>
      <c r="R245" s="203"/>
      <c r="S245" s="203"/>
      <c r="T245" s="204"/>
      <c r="AT245" s="205" t="s">
        <v>141</v>
      </c>
      <c r="AU245" s="205" t="s">
        <v>83</v>
      </c>
      <c r="AV245" s="13" t="s">
        <v>81</v>
      </c>
      <c r="AW245" s="13" t="s">
        <v>34</v>
      </c>
      <c r="AX245" s="13" t="s">
        <v>73</v>
      </c>
      <c r="AY245" s="205" t="s">
        <v>128</v>
      </c>
    </row>
    <row r="246" spans="1:65" s="13" customFormat="1" ht="10.199999999999999">
      <c r="B246" s="196"/>
      <c r="C246" s="197"/>
      <c r="D246" s="189" t="s">
        <v>141</v>
      </c>
      <c r="E246" s="198" t="s">
        <v>28</v>
      </c>
      <c r="F246" s="199" t="s">
        <v>330</v>
      </c>
      <c r="G246" s="197"/>
      <c r="H246" s="198" t="s">
        <v>28</v>
      </c>
      <c r="I246" s="200"/>
      <c r="J246" s="197"/>
      <c r="K246" s="197"/>
      <c r="L246" s="201"/>
      <c r="M246" s="202"/>
      <c r="N246" s="203"/>
      <c r="O246" s="203"/>
      <c r="P246" s="203"/>
      <c r="Q246" s="203"/>
      <c r="R246" s="203"/>
      <c r="S246" s="203"/>
      <c r="T246" s="204"/>
      <c r="AT246" s="205" t="s">
        <v>141</v>
      </c>
      <c r="AU246" s="205" t="s">
        <v>83</v>
      </c>
      <c r="AV246" s="13" t="s">
        <v>81</v>
      </c>
      <c r="AW246" s="13" t="s">
        <v>34</v>
      </c>
      <c r="AX246" s="13" t="s">
        <v>73</v>
      </c>
      <c r="AY246" s="205" t="s">
        <v>128</v>
      </c>
    </row>
    <row r="247" spans="1:65" s="14" customFormat="1" ht="10.199999999999999">
      <c r="B247" s="206"/>
      <c r="C247" s="207"/>
      <c r="D247" s="189" t="s">
        <v>141</v>
      </c>
      <c r="E247" s="208" t="s">
        <v>28</v>
      </c>
      <c r="F247" s="209" t="s">
        <v>331</v>
      </c>
      <c r="G247" s="207"/>
      <c r="H247" s="210">
        <v>43.68</v>
      </c>
      <c r="I247" s="211"/>
      <c r="J247" s="207"/>
      <c r="K247" s="207"/>
      <c r="L247" s="212"/>
      <c r="M247" s="213"/>
      <c r="N247" s="214"/>
      <c r="O247" s="214"/>
      <c r="P247" s="214"/>
      <c r="Q247" s="214"/>
      <c r="R247" s="214"/>
      <c r="S247" s="214"/>
      <c r="T247" s="215"/>
      <c r="AT247" s="216" t="s">
        <v>141</v>
      </c>
      <c r="AU247" s="216" t="s">
        <v>83</v>
      </c>
      <c r="AV247" s="14" t="s">
        <v>83</v>
      </c>
      <c r="AW247" s="14" t="s">
        <v>34</v>
      </c>
      <c r="AX247" s="14" t="s">
        <v>73</v>
      </c>
      <c r="AY247" s="216" t="s">
        <v>128</v>
      </c>
    </row>
    <row r="248" spans="1:65" s="13" customFormat="1" ht="10.199999999999999">
      <c r="B248" s="196"/>
      <c r="C248" s="197"/>
      <c r="D248" s="189" t="s">
        <v>141</v>
      </c>
      <c r="E248" s="198" t="s">
        <v>28</v>
      </c>
      <c r="F248" s="199" t="s">
        <v>332</v>
      </c>
      <c r="G248" s="197"/>
      <c r="H248" s="198" t="s">
        <v>28</v>
      </c>
      <c r="I248" s="200"/>
      <c r="J248" s="197"/>
      <c r="K248" s="197"/>
      <c r="L248" s="201"/>
      <c r="M248" s="202"/>
      <c r="N248" s="203"/>
      <c r="O248" s="203"/>
      <c r="P248" s="203"/>
      <c r="Q248" s="203"/>
      <c r="R248" s="203"/>
      <c r="S248" s="203"/>
      <c r="T248" s="204"/>
      <c r="AT248" s="205" t="s">
        <v>141</v>
      </c>
      <c r="AU248" s="205" t="s">
        <v>83</v>
      </c>
      <c r="AV248" s="13" t="s">
        <v>81</v>
      </c>
      <c r="AW248" s="13" t="s">
        <v>34</v>
      </c>
      <c r="AX248" s="13" t="s">
        <v>73</v>
      </c>
      <c r="AY248" s="205" t="s">
        <v>128</v>
      </c>
    </row>
    <row r="249" spans="1:65" s="14" customFormat="1" ht="10.199999999999999">
      <c r="B249" s="206"/>
      <c r="C249" s="207"/>
      <c r="D249" s="189" t="s">
        <v>141</v>
      </c>
      <c r="E249" s="208" t="s">
        <v>28</v>
      </c>
      <c r="F249" s="209" t="s">
        <v>333</v>
      </c>
      <c r="G249" s="207"/>
      <c r="H249" s="210">
        <v>29.564</v>
      </c>
      <c r="I249" s="211"/>
      <c r="J249" s="207"/>
      <c r="K249" s="207"/>
      <c r="L249" s="212"/>
      <c r="M249" s="213"/>
      <c r="N249" s="214"/>
      <c r="O249" s="214"/>
      <c r="P249" s="214"/>
      <c r="Q249" s="214"/>
      <c r="R249" s="214"/>
      <c r="S249" s="214"/>
      <c r="T249" s="215"/>
      <c r="AT249" s="216" t="s">
        <v>141</v>
      </c>
      <c r="AU249" s="216" t="s">
        <v>83</v>
      </c>
      <c r="AV249" s="14" t="s">
        <v>83</v>
      </c>
      <c r="AW249" s="14" t="s">
        <v>34</v>
      </c>
      <c r="AX249" s="14" t="s">
        <v>73</v>
      </c>
      <c r="AY249" s="216" t="s">
        <v>128</v>
      </c>
    </row>
    <row r="250" spans="1:65" s="15" customFormat="1" ht="10.199999999999999">
      <c r="B250" s="217"/>
      <c r="C250" s="218"/>
      <c r="D250" s="189" t="s">
        <v>141</v>
      </c>
      <c r="E250" s="219" t="s">
        <v>28</v>
      </c>
      <c r="F250" s="220" t="s">
        <v>164</v>
      </c>
      <c r="G250" s="218"/>
      <c r="H250" s="221">
        <v>73.244</v>
      </c>
      <c r="I250" s="222"/>
      <c r="J250" s="218"/>
      <c r="K250" s="218"/>
      <c r="L250" s="223"/>
      <c r="M250" s="224"/>
      <c r="N250" s="225"/>
      <c r="O250" s="225"/>
      <c r="P250" s="225"/>
      <c r="Q250" s="225"/>
      <c r="R250" s="225"/>
      <c r="S250" s="225"/>
      <c r="T250" s="226"/>
      <c r="AT250" s="227" t="s">
        <v>141</v>
      </c>
      <c r="AU250" s="227" t="s">
        <v>83</v>
      </c>
      <c r="AV250" s="15" t="s">
        <v>135</v>
      </c>
      <c r="AW250" s="15" t="s">
        <v>34</v>
      </c>
      <c r="AX250" s="15" t="s">
        <v>81</v>
      </c>
      <c r="AY250" s="227" t="s">
        <v>128</v>
      </c>
    </row>
    <row r="251" spans="1:65" s="2" customFormat="1" ht="16.5" customHeight="1">
      <c r="A251" s="36"/>
      <c r="B251" s="37"/>
      <c r="C251" s="176" t="s">
        <v>334</v>
      </c>
      <c r="D251" s="176" t="s">
        <v>130</v>
      </c>
      <c r="E251" s="177" t="s">
        <v>335</v>
      </c>
      <c r="F251" s="178" t="s">
        <v>336</v>
      </c>
      <c r="G251" s="179" t="s">
        <v>133</v>
      </c>
      <c r="H251" s="180">
        <v>73.244</v>
      </c>
      <c r="I251" s="181"/>
      <c r="J251" s="182">
        <f>ROUND(I251*H251,2)</f>
        <v>0</v>
      </c>
      <c r="K251" s="178" t="s">
        <v>134</v>
      </c>
      <c r="L251" s="41"/>
      <c r="M251" s="183" t="s">
        <v>28</v>
      </c>
      <c r="N251" s="184" t="s">
        <v>46</v>
      </c>
      <c r="O251" s="67"/>
      <c r="P251" s="185">
        <f>O251*H251</f>
        <v>0</v>
      </c>
      <c r="Q251" s="185">
        <v>4.0000000000000003E-5</v>
      </c>
      <c r="R251" s="185">
        <f>Q251*H251</f>
        <v>2.9297600000000004E-3</v>
      </c>
      <c r="S251" s="185">
        <v>0</v>
      </c>
      <c r="T251" s="186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187" t="s">
        <v>135</v>
      </c>
      <c r="AT251" s="187" t="s">
        <v>130</v>
      </c>
      <c r="AU251" s="187" t="s">
        <v>83</v>
      </c>
      <c r="AY251" s="19" t="s">
        <v>128</v>
      </c>
      <c r="BE251" s="188">
        <f>IF(N251="základní",J251,0)</f>
        <v>0</v>
      </c>
      <c r="BF251" s="188">
        <f>IF(N251="snížená",J251,0)</f>
        <v>0</v>
      </c>
      <c r="BG251" s="188">
        <f>IF(N251="zákl. přenesená",J251,0)</f>
        <v>0</v>
      </c>
      <c r="BH251" s="188">
        <f>IF(N251="sníž. přenesená",J251,0)</f>
        <v>0</v>
      </c>
      <c r="BI251" s="188">
        <f>IF(N251="nulová",J251,0)</f>
        <v>0</v>
      </c>
      <c r="BJ251" s="19" t="s">
        <v>135</v>
      </c>
      <c r="BK251" s="188">
        <f>ROUND(I251*H251,2)</f>
        <v>0</v>
      </c>
      <c r="BL251" s="19" t="s">
        <v>135</v>
      </c>
      <c r="BM251" s="187" t="s">
        <v>337</v>
      </c>
    </row>
    <row r="252" spans="1:65" s="2" customFormat="1" ht="10.199999999999999">
      <c r="A252" s="36"/>
      <c r="B252" s="37"/>
      <c r="C252" s="38"/>
      <c r="D252" s="189" t="s">
        <v>137</v>
      </c>
      <c r="E252" s="38"/>
      <c r="F252" s="190" t="s">
        <v>338</v>
      </c>
      <c r="G252" s="38"/>
      <c r="H252" s="38"/>
      <c r="I252" s="191"/>
      <c r="J252" s="38"/>
      <c r="K252" s="38"/>
      <c r="L252" s="41"/>
      <c r="M252" s="192"/>
      <c r="N252" s="193"/>
      <c r="O252" s="67"/>
      <c r="P252" s="67"/>
      <c r="Q252" s="67"/>
      <c r="R252" s="67"/>
      <c r="S252" s="67"/>
      <c r="T252" s="68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T252" s="19" t="s">
        <v>137</v>
      </c>
      <c r="AU252" s="19" t="s">
        <v>83</v>
      </c>
    </row>
    <row r="253" spans="1:65" s="2" customFormat="1" ht="10.199999999999999">
      <c r="A253" s="36"/>
      <c r="B253" s="37"/>
      <c r="C253" s="38"/>
      <c r="D253" s="194" t="s">
        <v>139</v>
      </c>
      <c r="E253" s="38"/>
      <c r="F253" s="195" t="s">
        <v>339</v>
      </c>
      <c r="G253" s="38"/>
      <c r="H253" s="38"/>
      <c r="I253" s="191"/>
      <c r="J253" s="38"/>
      <c r="K253" s="38"/>
      <c r="L253" s="41"/>
      <c r="M253" s="192"/>
      <c r="N253" s="193"/>
      <c r="O253" s="67"/>
      <c r="P253" s="67"/>
      <c r="Q253" s="67"/>
      <c r="R253" s="67"/>
      <c r="S253" s="67"/>
      <c r="T253" s="68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T253" s="19" t="s">
        <v>139</v>
      </c>
      <c r="AU253" s="19" t="s">
        <v>83</v>
      </c>
    </row>
    <row r="254" spans="1:65" s="12" customFormat="1" ht="22.8" customHeight="1">
      <c r="B254" s="160"/>
      <c r="C254" s="161"/>
      <c r="D254" s="162" t="s">
        <v>72</v>
      </c>
      <c r="E254" s="174" t="s">
        <v>152</v>
      </c>
      <c r="F254" s="174" t="s">
        <v>340</v>
      </c>
      <c r="G254" s="161"/>
      <c r="H254" s="161"/>
      <c r="I254" s="164"/>
      <c r="J254" s="175">
        <f>BK254</f>
        <v>0</v>
      </c>
      <c r="K254" s="161"/>
      <c r="L254" s="166"/>
      <c r="M254" s="167"/>
      <c r="N254" s="168"/>
      <c r="O254" s="168"/>
      <c r="P254" s="169">
        <f>SUM(P255:P339)</f>
        <v>0</v>
      </c>
      <c r="Q254" s="168"/>
      <c r="R254" s="169">
        <f>SUM(R255:R339)</f>
        <v>85.933346070799999</v>
      </c>
      <c r="S254" s="168"/>
      <c r="T254" s="170">
        <f>SUM(T255:T339)</f>
        <v>0</v>
      </c>
      <c r="AR254" s="171" t="s">
        <v>81</v>
      </c>
      <c r="AT254" s="172" t="s">
        <v>72</v>
      </c>
      <c r="AU254" s="172" t="s">
        <v>81</v>
      </c>
      <c r="AY254" s="171" t="s">
        <v>128</v>
      </c>
      <c r="BK254" s="173">
        <f>SUM(BK255:BK339)</f>
        <v>0</v>
      </c>
    </row>
    <row r="255" spans="1:65" s="2" customFormat="1" ht="16.5" customHeight="1">
      <c r="A255" s="36"/>
      <c r="B255" s="37"/>
      <c r="C255" s="176" t="s">
        <v>341</v>
      </c>
      <c r="D255" s="176" t="s">
        <v>130</v>
      </c>
      <c r="E255" s="177" t="s">
        <v>342</v>
      </c>
      <c r="F255" s="178" t="s">
        <v>343</v>
      </c>
      <c r="G255" s="179" t="s">
        <v>155</v>
      </c>
      <c r="H255" s="180">
        <v>13.12</v>
      </c>
      <c r="I255" s="181"/>
      <c r="J255" s="182">
        <f>ROUND(I255*H255,2)</f>
        <v>0</v>
      </c>
      <c r="K255" s="178" t="s">
        <v>134</v>
      </c>
      <c r="L255" s="41"/>
      <c r="M255" s="183" t="s">
        <v>28</v>
      </c>
      <c r="N255" s="184" t="s">
        <v>46</v>
      </c>
      <c r="O255" s="67"/>
      <c r="P255" s="185">
        <f>O255*H255</f>
        <v>0</v>
      </c>
      <c r="Q255" s="185">
        <v>3.11388</v>
      </c>
      <c r="R255" s="185">
        <f>Q255*H255</f>
        <v>40.854105599999997</v>
      </c>
      <c r="S255" s="185">
        <v>0</v>
      </c>
      <c r="T255" s="186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187" t="s">
        <v>135</v>
      </c>
      <c r="AT255" s="187" t="s">
        <v>130</v>
      </c>
      <c r="AU255" s="187" t="s">
        <v>83</v>
      </c>
      <c r="AY255" s="19" t="s">
        <v>128</v>
      </c>
      <c r="BE255" s="188">
        <f>IF(N255="základní",J255,0)</f>
        <v>0</v>
      </c>
      <c r="BF255" s="188">
        <f>IF(N255="snížená",J255,0)</f>
        <v>0</v>
      </c>
      <c r="BG255" s="188">
        <f>IF(N255="zákl. přenesená",J255,0)</f>
        <v>0</v>
      </c>
      <c r="BH255" s="188">
        <f>IF(N255="sníž. přenesená",J255,0)</f>
        <v>0</v>
      </c>
      <c r="BI255" s="188">
        <f>IF(N255="nulová",J255,0)</f>
        <v>0</v>
      </c>
      <c r="BJ255" s="19" t="s">
        <v>135</v>
      </c>
      <c r="BK255" s="188">
        <f>ROUND(I255*H255,2)</f>
        <v>0</v>
      </c>
      <c r="BL255" s="19" t="s">
        <v>135</v>
      </c>
      <c r="BM255" s="187" t="s">
        <v>344</v>
      </c>
    </row>
    <row r="256" spans="1:65" s="2" customFormat="1" ht="28.8">
      <c r="A256" s="36"/>
      <c r="B256" s="37"/>
      <c r="C256" s="38"/>
      <c r="D256" s="189" t="s">
        <v>137</v>
      </c>
      <c r="E256" s="38"/>
      <c r="F256" s="190" t="s">
        <v>345</v>
      </c>
      <c r="G256" s="38"/>
      <c r="H256" s="38"/>
      <c r="I256" s="191"/>
      <c r="J256" s="38"/>
      <c r="K256" s="38"/>
      <c r="L256" s="41"/>
      <c r="M256" s="192"/>
      <c r="N256" s="193"/>
      <c r="O256" s="67"/>
      <c r="P256" s="67"/>
      <c r="Q256" s="67"/>
      <c r="R256" s="67"/>
      <c r="S256" s="67"/>
      <c r="T256" s="68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T256" s="19" t="s">
        <v>137</v>
      </c>
      <c r="AU256" s="19" t="s">
        <v>83</v>
      </c>
    </row>
    <row r="257" spans="1:65" s="2" customFormat="1" ht="10.199999999999999">
      <c r="A257" s="36"/>
      <c r="B257" s="37"/>
      <c r="C257" s="38"/>
      <c r="D257" s="194" t="s">
        <v>139</v>
      </c>
      <c r="E257" s="38"/>
      <c r="F257" s="195" t="s">
        <v>346</v>
      </c>
      <c r="G257" s="38"/>
      <c r="H257" s="38"/>
      <c r="I257" s="191"/>
      <c r="J257" s="38"/>
      <c r="K257" s="38"/>
      <c r="L257" s="41"/>
      <c r="M257" s="192"/>
      <c r="N257" s="193"/>
      <c r="O257" s="67"/>
      <c r="P257" s="67"/>
      <c r="Q257" s="67"/>
      <c r="R257" s="67"/>
      <c r="S257" s="67"/>
      <c r="T257" s="68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T257" s="19" t="s">
        <v>139</v>
      </c>
      <c r="AU257" s="19" t="s">
        <v>83</v>
      </c>
    </row>
    <row r="258" spans="1:65" s="13" customFormat="1" ht="10.199999999999999">
      <c r="B258" s="196"/>
      <c r="C258" s="197"/>
      <c r="D258" s="189" t="s">
        <v>141</v>
      </c>
      <c r="E258" s="198" t="s">
        <v>28</v>
      </c>
      <c r="F258" s="199" t="s">
        <v>273</v>
      </c>
      <c r="G258" s="197"/>
      <c r="H258" s="198" t="s">
        <v>28</v>
      </c>
      <c r="I258" s="200"/>
      <c r="J258" s="197"/>
      <c r="K258" s="197"/>
      <c r="L258" s="201"/>
      <c r="M258" s="202"/>
      <c r="N258" s="203"/>
      <c r="O258" s="203"/>
      <c r="P258" s="203"/>
      <c r="Q258" s="203"/>
      <c r="R258" s="203"/>
      <c r="S258" s="203"/>
      <c r="T258" s="204"/>
      <c r="AT258" s="205" t="s">
        <v>141</v>
      </c>
      <c r="AU258" s="205" t="s">
        <v>83</v>
      </c>
      <c r="AV258" s="13" t="s">
        <v>81</v>
      </c>
      <c r="AW258" s="13" t="s">
        <v>34</v>
      </c>
      <c r="AX258" s="13" t="s">
        <v>73</v>
      </c>
      <c r="AY258" s="205" t="s">
        <v>128</v>
      </c>
    </row>
    <row r="259" spans="1:65" s="13" customFormat="1" ht="10.199999999999999">
      <c r="B259" s="196"/>
      <c r="C259" s="197"/>
      <c r="D259" s="189" t="s">
        <v>141</v>
      </c>
      <c r="E259" s="198" t="s">
        <v>28</v>
      </c>
      <c r="F259" s="199" t="s">
        <v>347</v>
      </c>
      <c r="G259" s="197"/>
      <c r="H259" s="198" t="s">
        <v>28</v>
      </c>
      <c r="I259" s="200"/>
      <c r="J259" s="197"/>
      <c r="K259" s="197"/>
      <c r="L259" s="201"/>
      <c r="M259" s="202"/>
      <c r="N259" s="203"/>
      <c r="O259" s="203"/>
      <c r="P259" s="203"/>
      <c r="Q259" s="203"/>
      <c r="R259" s="203"/>
      <c r="S259" s="203"/>
      <c r="T259" s="204"/>
      <c r="AT259" s="205" t="s">
        <v>141</v>
      </c>
      <c r="AU259" s="205" t="s">
        <v>83</v>
      </c>
      <c r="AV259" s="13" t="s">
        <v>81</v>
      </c>
      <c r="AW259" s="13" t="s">
        <v>34</v>
      </c>
      <c r="AX259" s="13" t="s">
        <v>73</v>
      </c>
      <c r="AY259" s="205" t="s">
        <v>128</v>
      </c>
    </row>
    <row r="260" spans="1:65" s="13" customFormat="1" ht="10.199999999999999">
      <c r="B260" s="196"/>
      <c r="C260" s="197"/>
      <c r="D260" s="189" t="s">
        <v>141</v>
      </c>
      <c r="E260" s="198" t="s">
        <v>28</v>
      </c>
      <c r="F260" s="199" t="s">
        <v>348</v>
      </c>
      <c r="G260" s="197"/>
      <c r="H260" s="198" t="s">
        <v>28</v>
      </c>
      <c r="I260" s="200"/>
      <c r="J260" s="197"/>
      <c r="K260" s="197"/>
      <c r="L260" s="201"/>
      <c r="M260" s="202"/>
      <c r="N260" s="203"/>
      <c r="O260" s="203"/>
      <c r="P260" s="203"/>
      <c r="Q260" s="203"/>
      <c r="R260" s="203"/>
      <c r="S260" s="203"/>
      <c r="T260" s="204"/>
      <c r="AT260" s="205" t="s">
        <v>141</v>
      </c>
      <c r="AU260" s="205" t="s">
        <v>83</v>
      </c>
      <c r="AV260" s="13" t="s">
        <v>81</v>
      </c>
      <c r="AW260" s="13" t="s">
        <v>34</v>
      </c>
      <c r="AX260" s="13" t="s">
        <v>73</v>
      </c>
      <c r="AY260" s="205" t="s">
        <v>128</v>
      </c>
    </row>
    <row r="261" spans="1:65" s="14" customFormat="1" ht="10.199999999999999">
      <c r="B261" s="206"/>
      <c r="C261" s="207"/>
      <c r="D261" s="189" t="s">
        <v>141</v>
      </c>
      <c r="E261" s="208" t="s">
        <v>28</v>
      </c>
      <c r="F261" s="209" t="s">
        <v>349</v>
      </c>
      <c r="G261" s="207"/>
      <c r="H261" s="210">
        <v>1.38</v>
      </c>
      <c r="I261" s="211"/>
      <c r="J261" s="207"/>
      <c r="K261" s="207"/>
      <c r="L261" s="212"/>
      <c r="M261" s="213"/>
      <c r="N261" s="214"/>
      <c r="O261" s="214"/>
      <c r="P261" s="214"/>
      <c r="Q261" s="214"/>
      <c r="R261" s="214"/>
      <c r="S261" s="214"/>
      <c r="T261" s="215"/>
      <c r="AT261" s="216" t="s">
        <v>141</v>
      </c>
      <c r="AU261" s="216" t="s">
        <v>83</v>
      </c>
      <c r="AV261" s="14" t="s">
        <v>83</v>
      </c>
      <c r="AW261" s="14" t="s">
        <v>34</v>
      </c>
      <c r="AX261" s="14" t="s">
        <v>73</v>
      </c>
      <c r="AY261" s="216" t="s">
        <v>128</v>
      </c>
    </row>
    <row r="262" spans="1:65" s="13" customFormat="1" ht="10.199999999999999">
      <c r="B262" s="196"/>
      <c r="C262" s="197"/>
      <c r="D262" s="189" t="s">
        <v>141</v>
      </c>
      <c r="E262" s="198" t="s">
        <v>28</v>
      </c>
      <c r="F262" s="199" t="s">
        <v>350</v>
      </c>
      <c r="G262" s="197"/>
      <c r="H262" s="198" t="s">
        <v>28</v>
      </c>
      <c r="I262" s="200"/>
      <c r="J262" s="197"/>
      <c r="K262" s="197"/>
      <c r="L262" s="201"/>
      <c r="M262" s="202"/>
      <c r="N262" s="203"/>
      <c r="O262" s="203"/>
      <c r="P262" s="203"/>
      <c r="Q262" s="203"/>
      <c r="R262" s="203"/>
      <c r="S262" s="203"/>
      <c r="T262" s="204"/>
      <c r="AT262" s="205" t="s">
        <v>141</v>
      </c>
      <c r="AU262" s="205" t="s">
        <v>83</v>
      </c>
      <c r="AV262" s="13" t="s">
        <v>81</v>
      </c>
      <c r="AW262" s="13" t="s">
        <v>34</v>
      </c>
      <c r="AX262" s="13" t="s">
        <v>73</v>
      </c>
      <c r="AY262" s="205" t="s">
        <v>128</v>
      </c>
    </row>
    <row r="263" spans="1:65" s="14" customFormat="1" ht="10.199999999999999">
      <c r="B263" s="206"/>
      <c r="C263" s="207"/>
      <c r="D263" s="189" t="s">
        <v>141</v>
      </c>
      <c r="E263" s="208" t="s">
        <v>28</v>
      </c>
      <c r="F263" s="209" t="s">
        <v>351</v>
      </c>
      <c r="G263" s="207"/>
      <c r="H263" s="210">
        <v>11.74</v>
      </c>
      <c r="I263" s="211"/>
      <c r="J263" s="207"/>
      <c r="K263" s="207"/>
      <c r="L263" s="212"/>
      <c r="M263" s="213"/>
      <c r="N263" s="214"/>
      <c r="O263" s="214"/>
      <c r="P263" s="214"/>
      <c r="Q263" s="214"/>
      <c r="R263" s="214"/>
      <c r="S263" s="214"/>
      <c r="T263" s="215"/>
      <c r="AT263" s="216" t="s">
        <v>141</v>
      </c>
      <c r="AU263" s="216" t="s">
        <v>83</v>
      </c>
      <c r="AV263" s="14" t="s">
        <v>83</v>
      </c>
      <c r="AW263" s="14" t="s">
        <v>34</v>
      </c>
      <c r="AX263" s="14" t="s">
        <v>73</v>
      </c>
      <c r="AY263" s="216" t="s">
        <v>128</v>
      </c>
    </row>
    <row r="264" spans="1:65" s="15" customFormat="1" ht="10.199999999999999">
      <c r="B264" s="217"/>
      <c r="C264" s="218"/>
      <c r="D264" s="189" t="s">
        <v>141</v>
      </c>
      <c r="E264" s="219" t="s">
        <v>28</v>
      </c>
      <c r="F264" s="220" t="s">
        <v>164</v>
      </c>
      <c r="G264" s="218"/>
      <c r="H264" s="221">
        <v>13.12</v>
      </c>
      <c r="I264" s="222"/>
      <c r="J264" s="218"/>
      <c r="K264" s="218"/>
      <c r="L264" s="223"/>
      <c r="M264" s="224"/>
      <c r="N264" s="225"/>
      <c r="O264" s="225"/>
      <c r="P264" s="225"/>
      <c r="Q264" s="225"/>
      <c r="R264" s="225"/>
      <c r="S264" s="225"/>
      <c r="T264" s="226"/>
      <c r="AT264" s="227" t="s">
        <v>141</v>
      </c>
      <c r="AU264" s="227" t="s">
        <v>83</v>
      </c>
      <c r="AV264" s="15" t="s">
        <v>135</v>
      </c>
      <c r="AW264" s="15" t="s">
        <v>34</v>
      </c>
      <c r="AX264" s="15" t="s">
        <v>81</v>
      </c>
      <c r="AY264" s="227" t="s">
        <v>128</v>
      </c>
    </row>
    <row r="265" spans="1:65" s="2" customFormat="1" ht="16.5" customHeight="1">
      <c r="A265" s="36"/>
      <c r="B265" s="37"/>
      <c r="C265" s="176" t="s">
        <v>352</v>
      </c>
      <c r="D265" s="176" t="s">
        <v>130</v>
      </c>
      <c r="E265" s="177" t="s">
        <v>353</v>
      </c>
      <c r="F265" s="178" t="s">
        <v>343</v>
      </c>
      <c r="G265" s="179" t="s">
        <v>155</v>
      </c>
      <c r="H265" s="180">
        <v>36.94</v>
      </c>
      <c r="I265" s="181"/>
      <c r="J265" s="182">
        <f>ROUND(I265*H265,2)</f>
        <v>0</v>
      </c>
      <c r="K265" s="178" t="s">
        <v>134</v>
      </c>
      <c r="L265" s="41"/>
      <c r="M265" s="183" t="s">
        <v>28</v>
      </c>
      <c r="N265" s="184" t="s">
        <v>46</v>
      </c>
      <c r="O265" s="67"/>
      <c r="P265" s="185">
        <f>O265*H265</f>
        <v>0</v>
      </c>
      <c r="Q265" s="185">
        <v>1.1098838200000001</v>
      </c>
      <c r="R265" s="185">
        <f>Q265*H265</f>
        <v>40.999108310799997</v>
      </c>
      <c r="S265" s="185">
        <v>0</v>
      </c>
      <c r="T265" s="186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187" t="s">
        <v>135</v>
      </c>
      <c r="AT265" s="187" t="s">
        <v>130</v>
      </c>
      <c r="AU265" s="187" t="s">
        <v>83</v>
      </c>
      <c r="AY265" s="19" t="s">
        <v>128</v>
      </c>
      <c r="BE265" s="188">
        <f>IF(N265="základní",J265,0)</f>
        <v>0</v>
      </c>
      <c r="BF265" s="188">
        <f>IF(N265="snížená",J265,0)</f>
        <v>0</v>
      </c>
      <c r="BG265" s="188">
        <f>IF(N265="zákl. přenesená",J265,0)</f>
        <v>0</v>
      </c>
      <c r="BH265" s="188">
        <f>IF(N265="sníž. přenesená",J265,0)</f>
        <v>0</v>
      </c>
      <c r="BI265" s="188">
        <f>IF(N265="nulová",J265,0)</f>
        <v>0</v>
      </c>
      <c r="BJ265" s="19" t="s">
        <v>135</v>
      </c>
      <c r="BK265" s="188">
        <f>ROUND(I265*H265,2)</f>
        <v>0</v>
      </c>
      <c r="BL265" s="19" t="s">
        <v>135</v>
      </c>
      <c r="BM265" s="187" t="s">
        <v>354</v>
      </c>
    </row>
    <row r="266" spans="1:65" s="2" customFormat="1" ht="28.8">
      <c r="A266" s="36"/>
      <c r="B266" s="37"/>
      <c r="C266" s="38"/>
      <c r="D266" s="189" t="s">
        <v>137</v>
      </c>
      <c r="E266" s="38"/>
      <c r="F266" s="190" t="s">
        <v>345</v>
      </c>
      <c r="G266" s="38"/>
      <c r="H266" s="38"/>
      <c r="I266" s="191"/>
      <c r="J266" s="38"/>
      <c r="K266" s="38"/>
      <c r="L266" s="41"/>
      <c r="M266" s="192"/>
      <c r="N266" s="193"/>
      <c r="O266" s="67"/>
      <c r="P266" s="67"/>
      <c r="Q266" s="67"/>
      <c r="R266" s="67"/>
      <c r="S266" s="67"/>
      <c r="T266" s="68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T266" s="19" t="s">
        <v>137</v>
      </c>
      <c r="AU266" s="19" t="s">
        <v>83</v>
      </c>
    </row>
    <row r="267" spans="1:65" s="2" customFormat="1" ht="10.199999999999999">
      <c r="A267" s="36"/>
      <c r="B267" s="37"/>
      <c r="C267" s="38"/>
      <c r="D267" s="194" t="s">
        <v>139</v>
      </c>
      <c r="E267" s="38"/>
      <c r="F267" s="195" t="s">
        <v>355</v>
      </c>
      <c r="G267" s="38"/>
      <c r="H267" s="38"/>
      <c r="I267" s="191"/>
      <c r="J267" s="38"/>
      <c r="K267" s="38"/>
      <c r="L267" s="41"/>
      <c r="M267" s="192"/>
      <c r="N267" s="193"/>
      <c r="O267" s="67"/>
      <c r="P267" s="67"/>
      <c r="Q267" s="67"/>
      <c r="R267" s="67"/>
      <c r="S267" s="67"/>
      <c r="T267" s="68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T267" s="19" t="s">
        <v>139</v>
      </c>
      <c r="AU267" s="19" t="s">
        <v>83</v>
      </c>
    </row>
    <row r="268" spans="1:65" s="13" customFormat="1" ht="10.199999999999999">
      <c r="B268" s="196"/>
      <c r="C268" s="197"/>
      <c r="D268" s="189" t="s">
        <v>141</v>
      </c>
      <c r="E268" s="198" t="s">
        <v>28</v>
      </c>
      <c r="F268" s="199" t="s">
        <v>273</v>
      </c>
      <c r="G268" s="197"/>
      <c r="H268" s="198" t="s">
        <v>28</v>
      </c>
      <c r="I268" s="200"/>
      <c r="J268" s="197"/>
      <c r="K268" s="197"/>
      <c r="L268" s="201"/>
      <c r="M268" s="202"/>
      <c r="N268" s="203"/>
      <c r="O268" s="203"/>
      <c r="P268" s="203"/>
      <c r="Q268" s="203"/>
      <c r="R268" s="203"/>
      <c r="S268" s="203"/>
      <c r="T268" s="204"/>
      <c r="AT268" s="205" t="s">
        <v>141</v>
      </c>
      <c r="AU268" s="205" t="s">
        <v>83</v>
      </c>
      <c r="AV268" s="13" t="s">
        <v>81</v>
      </c>
      <c r="AW268" s="13" t="s">
        <v>34</v>
      </c>
      <c r="AX268" s="13" t="s">
        <v>73</v>
      </c>
      <c r="AY268" s="205" t="s">
        <v>128</v>
      </c>
    </row>
    <row r="269" spans="1:65" s="13" customFormat="1" ht="10.199999999999999">
      <c r="B269" s="196"/>
      <c r="C269" s="197"/>
      <c r="D269" s="189" t="s">
        <v>141</v>
      </c>
      <c r="E269" s="198" t="s">
        <v>28</v>
      </c>
      <c r="F269" s="199" t="s">
        <v>356</v>
      </c>
      <c r="G269" s="197"/>
      <c r="H269" s="198" t="s">
        <v>28</v>
      </c>
      <c r="I269" s="200"/>
      <c r="J269" s="197"/>
      <c r="K269" s="197"/>
      <c r="L269" s="201"/>
      <c r="M269" s="202"/>
      <c r="N269" s="203"/>
      <c r="O269" s="203"/>
      <c r="P269" s="203"/>
      <c r="Q269" s="203"/>
      <c r="R269" s="203"/>
      <c r="S269" s="203"/>
      <c r="T269" s="204"/>
      <c r="AT269" s="205" t="s">
        <v>141</v>
      </c>
      <c r="AU269" s="205" t="s">
        <v>83</v>
      </c>
      <c r="AV269" s="13" t="s">
        <v>81</v>
      </c>
      <c r="AW269" s="13" t="s">
        <v>34</v>
      </c>
      <c r="AX269" s="13" t="s">
        <v>73</v>
      </c>
      <c r="AY269" s="205" t="s">
        <v>128</v>
      </c>
    </row>
    <row r="270" spans="1:65" s="14" customFormat="1" ht="10.199999999999999">
      <c r="B270" s="206"/>
      <c r="C270" s="207"/>
      <c r="D270" s="189" t="s">
        <v>141</v>
      </c>
      <c r="E270" s="208" t="s">
        <v>28</v>
      </c>
      <c r="F270" s="209" t="s">
        <v>182</v>
      </c>
      <c r="G270" s="207"/>
      <c r="H270" s="210">
        <v>36.94</v>
      </c>
      <c r="I270" s="211"/>
      <c r="J270" s="207"/>
      <c r="K270" s="207"/>
      <c r="L270" s="212"/>
      <c r="M270" s="213"/>
      <c r="N270" s="214"/>
      <c r="O270" s="214"/>
      <c r="P270" s="214"/>
      <c r="Q270" s="214"/>
      <c r="R270" s="214"/>
      <c r="S270" s="214"/>
      <c r="T270" s="215"/>
      <c r="AT270" s="216" t="s">
        <v>141</v>
      </c>
      <c r="AU270" s="216" t="s">
        <v>83</v>
      </c>
      <c r="AV270" s="14" t="s">
        <v>83</v>
      </c>
      <c r="AW270" s="14" t="s">
        <v>34</v>
      </c>
      <c r="AX270" s="14" t="s">
        <v>81</v>
      </c>
      <c r="AY270" s="216" t="s">
        <v>128</v>
      </c>
    </row>
    <row r="271" spans="1:65" s="2" customFormat="1" ht="16.5" customHeight="1">
      <c r="A271" s="36"/>
      <c r="B271" s="37"/>
      <c r="C271" s="176" t="s">
        <v>357</v>
      </c>
      <c r="D271" s="176" t="s">
        <v>130</v>
      </c>
      <c r="E271" s="177" t="s">
        <v>358</v>
      </c>
      <c r="F271" s="178" t="s">
        <v>359</v>
      </c>
      <c r="G271" s="179" t="s">
        <v>155</v>
      </c>
      <c r="H271" s="180">
        <v>138.44</v>
      </c>
      <c r="I271" s="181"/>
      <c r="J271" s="182">
        <f>ROUND(I271*H271,2)</f>
        <v>0</v>
      </c>
      <c r="K271" s="178" t="s">
        <v>134</v>
      </c>
      <c r="L271" s="41"/>
      <c r="M271" s="183" t="s">
        <v>28</v>
      </c>
      <c r="N271" s="184" t="s">
        <v>46</v>
      </c>
      <c r="O271" s="67"/>
      <c r="P271" s="185">
        <f>O271*H271</f>
        <v>0</v>
      </c>
      <c r="Q271" s="185">
        <v>0</v>
      </c>
      <c r="R271" s="185">
        <f>Q271*H271</f>
        <v>0</v>
      </c>
      <c r="S271" s="185">
        <v>0</v>
      </c>
      <c r="T271" s="186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187" t="s">
        <v>135</v>
      </c>
      <c r="AT271" s="187" t="s">
        <v>130</v>
      </c>
      <c r="AU271" s="187" t="s">
        <v>83</v>
      </c>
      <c r="AY271" s="19" t="s">
        <v>128</v>
      </c>
      <c r="BE271" s="188">
        <f>IF(N271="základní",J271,0)</f>
        <v>0</v>
      </c>
      <c r="BF271" s="188">
        <f>IF(N271="snížená",J271,0)</f>
        <v>0</v>
      </c>
      <c r="BG271" s="188">
        <f>IF(N271="zákl. přenesená",J271,0)</f>
        <v>0</v>
      </c>
      <c r="BH271" s="188">
        <f>IF(N271="sníž. přenesená",J271,0)</f>
        <v>0</v>
      </c>
      <c r="BI271" s="188">
        <f>IF(N271="nulová",J271,0)</f>
        <v>0</v>
      </c>
      <c r="BJ271" s="19" t="s">
        <v>135</v>
      </c>
      <c r="BK271" s="188">
        <f>ROUND(I271*H271,2)</f>
        <v>0</v>
      </c>
      <c r="BL271" s="19" t="s">
        <v>135</v>
      </c>
      <c r="BM271" s="187" t="s">
        <v>360</v>
      </c>
    </row>
    <row r="272" spans="1:65" s="2" customFormat="1" ht="28.8">
      <c r="A272" s="36"/>
      <c r="B272" s="37"/>
      <c r="C272" s="38"/>
      <c r="D272" s="189" t="s">
        <v>137</v>
      </c>
      <c r="E272" s="38"/>
      <c r="F272" s="190" t="s">
        <v>361</v>
      </c>
      <c r="G272" s="38"/>
      <c r="H272" s="38"/>
      <c r="I272" s="191"/>
      <c r="J272" s="38"/>
      <c r="K272" s="38"/>
      <c r="L272" s="41"/>
      <c r="M272" s="192"/>
      <c r="N272" s="193"/>
      <c r="O272" s="67"/>
      <c r="P272" s="67"/>
      <c r="Q272" s="67"/>
      <c r="R272" s="67"/>
      <c r="S272" s="67"/>
      <c r="T272" s="68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T272" s="19" t="s">
        <v>137</v>
      </c>
      <c r="AU272" s="19" t="s">
        <v>83</v>
      </c>
    </row>
    <row r="273" spans="1:65" s="2" customFormat="1" ht="10.199999999999999">
      <c r="A273" s="36"/>
      <c r="B273" s="37"/>
      <c r="C273" s="38"/>
      <c r="D273" s="194" t="s">
        <v>139</v>
      </c>
      <c r="E273" s="38"/>
      <c r="F273" s="195" t="s">
        <v>362</v>
      </c>
      <c r="G273" s="38"/>
      <c r="H273" s="38"/>
      <c r="I273" s="191"/>
      <c r="J273" s="38"/>
      <c r="K273" s="38"/>
      <c r="L273" s="41"/>
      <c r="M273" s="192"/>
      <c r="N273" s="193"/>
      <c r="O273" s="67"/>
      <c r="P273" s="67"/>
      <c r="Q273" s="67"/>
      <c r="R273" s="67"/>
      <c r="S273" s="67"/>
      <c r="T273" s="68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T273" s="19" t="s">
        <v>139</v>
      </c>
      <c r="AU273" s="19" t="s">
        <v>83</v>
      </c>
    </row>
    <row r="274" spans="1:65" s="13" customFormat="1" ht="10.199999999999999">
      <c r="B274" s="196"/>
      <c r="C274" s="197"/>
      <c r="D274" s="189" t="s">
        <v>141</v>
      </c>
      <c r="E274" s="198" t="s">
        <v>28</v>
      </c>
      <c r="F274" s="199" t="s">
        <v>159</v>
      </c>
      <c r="G274" s="197"/>
      <c r="H274" s="198" t="s">
        <v>28</v>
      </c>
      <c r="I274" s="200"/>
      <c r="J274" s="197"/>
      <c r="K274" s="197"/>
      <c r="L274" s="201"/>
      <c r="M274" s="202"/>
      <c r="N274" s="203"/>
      <c r="O274" s="203"/>
      <c r="P274" s="203"/>
      <c r="Q274" s="203"/>
      <c r="R274" s="203"/>
      <c r="S274" s="203"/>
      <c r="T274" s="204"/>
      <c r="AT274" s="205" t="s">
        <v>141</v>
      </c>
      <c r="AU274" s="205" t="s">
        <v>83</v>
      </c>
      <c r="AV274" s="13" t="s">
        <v>81</v>
      </c>
      <c r="AW274" s="13" t="s">
        <v>34</v>
      </c>
      <c r="AX274" s="13" t="s">
        <v>73</v>
      </c>
      <c r="AY274" s="205" t="s">
        <v>128</v>
      </c>
    </row>
    <row r="275" spans="1:65" s="13" customFormat="1" ht="10.199999999999999">
      <c r="B275" s="196"/>
      <c r="C275" s="197"/>
      <c r="D275" s="189" t="s">
        <v>141</v>
      </c>
      <c r="E275" s="198" t="s">
        <v>28</v>
      </c>
      <c r="F275" s="199" t="s">
        <v>363</v>
      </c>
      <c r="G275" s="197"/>
      <c r="H275" s="198" t="s">
        <v>28</v>
      </c>
      <c r="I275" s="200"/>
      <c r="J275" s="197"/>
      <c r="K275" s="197"/>
      <c r="L275" s="201"/>
      <c r="M275" s="202"/>
      <c r="N275" s="203"/>
      <c r="O275" s="203"/>
      <c r="P275" s="203"/>
      <c r="Q275" s="203"/>
      <c r="R275" s="203"/>
      <c r="S275" s="203"/>
      <c r="T275" s="204"/>
      <c r="AT275" s="205" t="s">
        <v>141</v>
      </c>
      <c r="AU275" s="205" t="s">
        <v>83</v>
      </c>
      <c r="AV275" s="13" t="s">
        <v>81</v>
      </c>
      <c r="AW275" s="13" t="s">
        <v>34</v>
      </c>
      <c r="AX275" s="13" t="s">
        <v>73</v>
      </c>
      <c r="AY275" s="205" t="s">
        <v>128</v>
      </c>
    </row>
    <row r="276" spans="1:65" s="14" customFormat="1" ht="10.199999999999999">
      <c r="B276" s="206"/>
      <c r="C276" s="207"/>
      <c r="D276" s="189" t="s">
        <v>141</v>
      </c>
      <c r="E276" s="208" t="s">
        <v>28</v>
      </c>
      <c r="F276" s="209" t="s">
        <v>364</v>
      </c>
      <c r="G276" s="207"/>
      <c r="H276" s="210">
        <v>130</v>
      </c>
      <c r="I276" s="211"/>
      <c r="J276" s="207"/>
      <c r="K276" s="207"/>
      <c r="L276" s="212"/>
      <c r="M276" s="213"/>
      <c r="N276" s="214"/>
      <c r="O276" s="214"/>
      <c r="P276" s="214"/>
      <c r="Q276" s="214"/>
      <c r="R276" s="214"/>
      <c r="S276" s="214"/>
      <c r="T276" s="215"/>
      <c r="AT276" s="216" t="s">
        <v>141</v>
      </c>
      <c r="AU276" s="216" t="s">
        <v>83</v>
      </c>
      <c r="AV276" s="14" t="s">
        <v>83</v>
      </c>
      <c r="AW276" s="14" t="s">
        <v>34</v>
      </c>
      <c r="AX276" s="14" t="s">
        <v>73</v>
      </c>
      <c r="AY276" s="216" t="s">
        <v>128</v>
      </c>
    </row>
    <row r="277" spans="1:65" s="13" customFormat="1" ht="10.199999999999999">
      <c r="B277" s="196"/>
      <c r="C277" s="197"/>
      <c r="D277" s="189" t="s">
        <v>141</v>
      </c>
      <c r="E277" s="198" t="s">
        <v>28</v>
      </c>
      <c r="F277" s="199" t="s">
        <v>365</v>
      </c>
      <c r="G277" s="197"/>
      <c r="H277" s="198" t="s">
        <v>28</v>
      </c>
      <c r="I277" s="200"/>
      <c r="J277" s="197"/>
      <c r="K277" s="197"/>
      <c r="L277" s="201"/>
      <c r="M277" s="202"/>
      <c r="N277" s="203"/>
      <c r="O277" s="203"/>
      <c r="P277" s="203"/>
      <c r="Q277" s="203"/>
      <c r="R277" s="203"/>
      <c r="S277" s="203"/>
      <c r="T277" s="204"/>
      <c r="AT277" s="205" t="s">
        <v>141</v>
      </c>
      <c r="AU277" s="205" t="s">
        <v>83</v>
      </c>
      <c r="AV277" s="13" t="s">
        <v>81</v>
      </c>
      <c r="AW277" s="13" t="s">
        <v>34</v>
      </c>
      <c r="AX277" s="13" t="s">
        <v>73</v>
      </c>
      <c r="AY277" s="205" t="s">
        <v>128</v>
      </c>
    </row>
    <row r="278" spans="1:65" s="14" customFormat="1" ht="10.199999999999999">
      <c r="B278" s="206"/>
      <c r="C278" s="207"/>
      <c r="D278" s="189" t="s">
        <v>141</v>
      </c>
      <c r="E278" s="208" t="s">
        <v>28</v>
      </c>
      <c r="F278" s="209" t="s">
        <v>366</v>
      </c>
      <c r="G278" s="207"/>
      <c r="H278" s="210">
        <v>7.44</v>
      </c>
      <c r="I278" s="211"/>
      <c r="J278" s="207"/>
      <c r="K278" s="207"/>
      <c r="L278" s="212"/>
      <c r="M278" s="213"/>
      <c r="N278" s="214"/>
      <c r="O278" s="214"/>
      <c r="P278" s="214"/>
      <c r="Q278" s="214"/>
      <c r="R278" s="214"/>
      <c r="S278" s="214"/>
      <c r="T278" s="215"/>
      <c r="AT278" s="216" t="s">
        <v>141</v>
      </c>
      <c r="AU278" s="216" t="s">
        <v>83</v>
      </c>
      <c r="AV278" s="14" t="s">
        <v>83</v>
      </c>
      <c r="AW278" s="14" t="s">
        <v>34</v>
      </c>
      <c r="AX278" s="14" t="s">
        <v>73</v>
      </c>
      <c r="AY278" s="216" t="s">
        <v>128</v>
      </c>
    </row>
    <row r="279" spans="1:65" s="13" customFormat="1" ht="10.199999999999999">
      <c r="B279" s="196"/>
      <c r="C279" s="197"/>
      <c r="D279" s="189" t="s">
        <v>141</v>
      </c>
      <c r="E279" s="198" t="s">
        <v>28</v>
      </c>
      <c r="F279" s="199" t="s">
        <v>367</v>
      </c>
      <c r="G279" s="197"/>
      <c r="H279" s="198" t="s">
        <v>28</v>
      </c>
      <c r="I279" s="200"/>
      <c r="J279" s="197"/>
      <c r="K279" s="197"/>
      <c r="L279" s="201"/>
      <c r="M279" s="202"/>
      <c r="N279" s="203"/>
      <c r="O279" s="203"/>
      <c r="P279" s="203"/>
      <c r="Q279" s="203"/>
      <c r="R279" s="203"/>
      <c r="S279" s="203"/>
      <c r="T279" s="204"/>
      <c r="AT279" s="205" t="s">
        <v>141</v>
      </c>
      <c r="AU279" s="205" t="s">
        <v>83</v>
      </c>
      <c r="AV279" s="13" t="s">
        <v>81</v>
      </c>
      <c r="AW279" s="13" t="s">
        <v>34</v>
      </c>
      <c r="AX279" s="13" t="s">
        <v>73</v>
      </c>
      <c r="AY279" s="205" t="s">
        <v>128</v>
      </c>
    </row>
    <row r="280" spans="1:65" s="14" customFormat="1" ht="10.199999999999999">
      <c r="B280" s="206"/>
      <c r="C280" s="207"/>
      <c r="D280" s="189" t="s">
        <v>141</v>
      </c>
      <c r="E280" s="208" t="s">
        <v>28</v>
      </c>
      <c r="F280" s="209" t="s">
        <v>368</v>
      </c>
      <c r="G280" s="207"/>
      <c r="H280" s="210">
        <v>1</v>
      </c>
      <c r="I280" s="211"/>
      <c r="J280" s="207"/>
      <c r="K280" s="207"/>
      <c r="L280" s="212"/>
      <c r="M280" s="213"/>
      <c r="N280" s="214"/>
      <c r="O280" s="214"/>
      <c r="P280" s="214"/>
      <c r="Q280" s="214"/>
      <c r="R280" s="214"/>
      <c r="S280" s="214"/>
      <c r="T280" s="215"/>
      <c r="AT280" s="216" t="s">
        <v>141</v>
      </c>
      <c r="AU280" s="216" t="s">
        <v>83</v>
      </c>
      <c r="AV280" s="14" t="s">
        <v>83</v>
      </c>
      <c r="AW280" s="14" t="s">
        <v>34</v>
      </c>
      <c r="AX280" s="14" t="s">
        <v>73</v>
      </c>
      <c r="AY280" s="216" t="s">
        <v>128</v>
      </c>
    </row>
    <row r="281" spans="1:65" s="15" customFormat="1" ht="10.199999999999999">
      <c r="B281" s="217"/>
      <c r="C281" s="218"/>
      <c r="D281" s="189" t="s">
        <v>141</v>
      </c>
      <c r="E281" s="219" t="s">
        <v>28</v>
      </c>
      <c r="F281" s="220" t="s">
        <v>164</v>
      </c>
      <c r="G281" s="218"/>
      <c r="H281" s="221">
        <v>138.44</v>
      </c>
      <c r="I281" s="222"/>
      <c r="J281" s="218"/>
      <c r="K281" s="218"/>
      <c r="L281" s="223"/>
      <c r="M281" s="224"/>
      <c r="N281" s="225"/>
      <c r="O281" s="225"/>
      <c r="P281" s="225"/>
      <c r="Q281" s="225"/>
      <c r="R281" s="225"/>
      <c r="S281" s="225"/>
      <c r="T281" s="226"/>
      <c r="AT281" s="227" t="s">
        <v>141</v>
      </c>
      <c r="AU281" s="227" t="s">
        <v>83</v>
      </c>
      <c r="AV281" s="15" t="s">
        <v>135</v>
      </c>
      <c r="AW281" s="15" t="s">
        <v>34</v>
      </c>
      <c r="AX281" s="15" t="s">
        <v>81</v>
      </c>
      <c r="AY281" s="227" t="s">
        <v>128</v>
      </c>
    </row>
    <row r="282" spans="1:65" s="2" customFormat="1" ht="16.5" customHeight="1">
      <c r="A282" s="36"/>
      <c r="B282" s="37"/>
      <c r="C282" s="176" t="s">
        <v>369</v>
      </c>
      <c r="D282" s="176" t="s">
        <v>130</v>
      </c>
      <c r="E282" s="177" t="s">
        <v>370</v>
      </c>
      <c r="F282" s="178" t="s">
        <v>371</v>
      </c>
      <c r="G282" s="179" t="s">
        <v>133</v>
      </c>
      <c r="H282" s="180">
        <v>74.555999999999997</v>
      </c>
      <c r="I282" s="181"/>
      <c r="J282" s="182">
        <f>ROUND(I282*H282,2)</f>
        <v>0</v>
      </c>
      <c r="K282" s="178" t="s">
        <v>134</v>
      </c>
      <c r="L282" s="41"/>
      <c r="M282" s="183" t="s">
        <v>28</v>
      </c>
      <c r="N282" s="184" t="s">
        <v>46</v>
      </c>
      <c r="O282" s="67"/>
      <c r="P282" s="185">
        <f>O282*H282</f>
        <v>0</v>
      </c>
      <c r="Q282" s="185">
        <v>7.26E-3</v>
      </c>
      <c r="R282" s="185">
        <f>Q282*H282</f>
        <v>0.54127656000000002</v>
      </c>
      <c r="S282" s="185">
        <v>0</v>
      </c>
      <c r="T282" s="186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187" t="s">
        <v>135</v>
      </c>
      <c r="AT282" s="187" t="s">
        <v>130</v>
      </c>
      <c r="AU282" s="187" t="s">
        <v>83</v>
      </c>
      <c r="AY282" s="19" t="s">
        <v>128</v>
      </c>
      <c r="BE282" s="188">
        <f>IF(N282="základní",J282,0)</f>
        <v>0</v>
      </c>
      <c r="BF282" s="188">
        <f>IF(N282="snížená",J282,0)</f>
        <v>0</v>
      </c>
      <c r="BG282" s="188">
        <f>IF(N282="zákl. přenesená",J282,0)</f>
        <v>0</v>
      </c>
      <c r="BH282" s="188">
        <f>IF(N282="sníž. přenesená",J282,0)</f>
        <v>0</v>
      </c>
      <c r="BI282" s="188">
        <f>IF(N282="nulová",J282,0)</f>
        <v>0</v>
      </c>
      <c r="BJ282" s="19" t="s">
        <v>135</v>
      </c>
      <c r="BK282" s="188">
        <f>ROUND(I282*H282,2)</f>
        <v>0</v>
      </c>
      <c r="BL282" s="19" t="s">
        <v>135</v>
      </c>
      <c r="BM282" s="187" t="s">
        <v>372</v>
      </c>
    </row>
    <row r="283" spans="1:65" s="2" customFormat="1" ht="28.8">
      <c r="A283" s="36"/>
      <c r="B283" s="37"/>
      <c r="C283" s="38"/>
      <c r="D283" s="189" t="s">
        <v>137</v>
      </c>
      <c r="E283" s="38"/>
      <c r="F283" s="190" t="s">
        <v>373</v>
      </c>
      <c r="G283" s="38"/>
      <c r="H283" s="38"/>
      <c r="I283" s="191"/>
      <c r="J283" s="38"/>
      <c r="K283" s="38"/>
      <c r="L283" s="41"/>
      <c r="M283" s="192"/>
      <c r="N283" s="193"/>
      <c r="O283" s="67"/>
      <c r="P283" s="67"/>
      <c r="Q283" s="67"/>
      <c r="R283" s="67"/>
      <c r="S283" s="67"/>
      <c r="T283" s="68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T283" s="19" t="s">
        <v>137</v>
      </c>
      <c r="AU283" s="19" t="s">
        <v>83</v>
      </c>
    </row>
    <row r="284" spans="1:65" s="2" customFormat="1" ht="10.199999999999999">
      <c r="A284" s="36"/>
      <c r="B284" s="37"/>
      <c r="C284" s="38"/>
      <c r="D284" s="194" t="s">
        <v>139</v>
      </c>
      <c r="E284" s="38"/>
      <c r="F284" s="195" t="s">
        <v>374</v>
      </c>
      <c r="G284" s="38"/>
      <c r="H284" s="38"/>
      <c r="I284" s="191"/>
      <c r="J284" s="38"/>
      <c r="K284" s="38"/>
      <c r="L284" s="41"/>
      <c r="M284" s="192"/>
      <c r="N284" s="193"/>
      <c r="O284" s="67"/>
      <c r="P284" s="67"/>
      <c r="Q284" s="67"/>
      <c r="R284" s="67"/>
      <c r="S284" s="67"/>
      <c r="T284" s="68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T284" s="19" t="s">
        <v>139</v>
      </c>
      <c r="AU284" s="19" t="s">
        <v>83</v>
      </c>
    </row>
    <row r="285" spans="1:65" s="13" customFormat="1" ht="10.199999999999999">
      <c r="B285" s="196"/>
      <c r="C285" s="197"/>
      <c r="D285" s="189" t="s">
        <v>141</v>
      </c>
      <c r="E285" s="198" t="s">
        <v>28</v>
      </c>
      <c r="F285" s="199" t="s">
        <v>159</v>
      </c>
      <c r="G285" s="197"/>
      <c r="H285" s="198" t="s">
        <v>28</v>
      </c>
      <c r="I285" s="200"/>
      <c r="J285" s="197"/>
      <c r="K285" s="197"/>
      <c r="L285" s="201"/>
      <c r="M285" s="202"/>
      <c r="N285" s="203"/>
      <c r="O285" s="203"/>
      <c r="P285" s="203"/>
      <c r="Q285" s="203"/>
      <c r="R285" s="203"/>
      <c r="S285" s="203"/>
      <c r="T285" s="204"/>
      <c r="AT285" s="205" t="s">
        <v>141</v>
      </c>
      <c r="AU285" s="205" t="s">
        <v>83</v>
      </c>
      <c r="AV285" s="13" t="s">
        <v>81</v>
      </c>
      <c r="AW285" s="13" t="s">
        <v>34</v>
      </c>
      <c r="AX285" s="13" t="s">
        <v>73</v>
      </c>
      <c r="AY285" s="205" t="s">
        <v>128</v>
      </c>
    </row>
    <row r="286" spans="1:65" s="13" customFormat="1" ht="10.199999999999999">
      <c r="B286" s="196"/>
      <c r="C286" s="197"/>
      <c r="D286" s="189" t="s">
        <v>141</v>
      </c>
      <c r="E286" s="198" t="s">
        <v>28</v>
      </c>
      <c r="F286" s="199" t="s">
        <v>375</v>
      </c>
      <c r="G286" s="197"/>
      <c r="H286" s="198" t="s">
        <v>28</v>
      </c>
      <c r="I286" s="200"/>
      <c r="J286" s="197"/>
      <c r="K286" s="197"/>
      <c r="L286" s="201"/>
      <c r="M286" s="202"/>
      <c r="N286" s="203"/>
      <c r="O286" s="203"/>
      <c r="P286" s="203"/>
      <c r="Q286" s="203"/>
      <c r="R286" s="203"/>
      <c r="S286" s="203"/>
      <c r="T286" s="204"/>
      <c r="AT286" s="205" t="s">
        <v>141</v>
      </c>
      <c r="AU286" s="205" t="s">
        <v>83</v>
      </c>
      <c r="AV286" s="13" t="s">
        <v>81</v>
      </c>
      <c r="AW286" s="13" t="s">
        <v>34</v>
      </c>
      <c r="AX286" s="13" t="s">
        <v>73</v>
      </c>
      <c r="AY286" s="205" t="s">
        <v>128</v>
      </c>
    </row>
    <row r="287" spans="1:65" s="14" customFormat="1" ht="10.199999999999999">
      <c r="B287" s="206"/>
      <c r="C287" s="207"/>
      <c r="D287" s="189" t="s">
        <v>141</v>
      </c>
      <c r="E287" s="208" t="s">
        <v>28</v>
      </c>
      <c r="F287" s="209" t="s">
        <v>376</v>
      </c>
      <c r="G287" s="207"/>
      <c r="H287" s="210">
        <v>46</v>
      </c>
      <c r="I287" s="211"/>
      <c r="J287" s="207"/>
      <c r="K287" s="207"/>
      <c r="L287" s="212"/>
      <c r="M287" s="213"/>
      <c r="N287" s="214"/>
      <c r="O287" s="214"/>
      <c r="P287" s="214"/>
      <c r="Q287" s="214"/>
      <c r="R287" s="214"/>
      <c r="S287" s="214"/>
      <c r="T287" s="215"/>
      <c r="AT287" s="216" t="s">
        <v>141</v>
      </c>
      <c r="AU287" s="216" t="s">
        <v>83</v>
      </c>
      <c r="AV287" s="14" t="s">
        <v>83</v>
      </c>
      <c r="AW287" s="14" t="s">
        <v>34</v>
      </c>
      <c r="AX287" s="14" t="s">
        <v>73</v>
      </c>
      <c r="AY287" s="216" t="s">
        <v>128</v>
      </c>
    </row>
    <row r="288" spans="1:65" s="13" customFormat="1" ht="10.199999999999999">
      <c r="B288" s="196"/>
      <c r="C288" s="197"/>
      <c r="D288" s="189" t="s">
        <v>141</v>
      </c>
      <c r="E288" s="198" t="s">
        <v>28</v>
      </c>
      <c r="F288" s="199" t="s">
        <v>377</v>
      </c>
      <c r="G288" s="197"/>
      <c r="H288" s="198" t="s">
        <v>28</v>
      </c>
      <c r="I288" s="200"/>
      <c r="J288" s="197"/>
      <c r="K288" s="197"/>
      <c r="L288" s="201"/>
      <c r="M288" s="202"/>
      <c r="N288" s="203"/>
      <c r="O288" s="203"/>
      <c r="P288" s="203"/>
      <c r="Q288" s="203"/>
      <c r="R288" s="203"/>
      <c r="S288" s="203"/>
      <c r="T288" s="204"/>
      <c r="AT288" s="205" t="s">
        <v>141</v>
      </c>
      <c r="AU288" s="205" t="s">
        <v>83</v>
      </c>
      <c r="AV288" s="13" t="s">
        <v>81</v>
      </c>
      <c r="AW288" s="13" t="s">
        <v>34</v>
      </c>
      <c r="AX288" s="13" t="s">
        <v>73</v>
      </c>
      <c r="AY288" s="205" t="s">
        <v>128</v>
      </c>
    </row>
    <row r="289" spans="1:65" s="14" customFormat="1" ht="10.199999999999999">
      <c r="B289" s="206"/>
      <c r="C289" s="207"/>
      <c r="D289" s="189" t="s">
        <v>141</v>
      </c>
      <c r="E289" s="208" t="s">
        <v>28</v>
      </c>
      <c r="F289" s="209" t="s">
        <v>378</v>
      </c>
      <c r="G289" s="207"/>
      <c r="H289" s="210">
        <v>13.2</v>
      </c>
      <c r="I289" s="211"/>
      <c r="J289" s="207"/>
      <c r="K289" s="207"/>
      <c r="L289" s="212"/>
      <c r="M289" s="213"/>
      <c r="N289" s="214"/>
      <c r="O289" s="214"/>
      <c r="P289" s="214"/>
      <c r="Q289" s="214"/>
      <c r="R289" s="214"/>
      <c r="S289" s="214"/>
      <c r="T289" s="215"/>
      <c r="AT289" s="216" t="s">
        <v>141</v>
      </c>
      <c r="AU289" s="216" t="s">
        <v>83</v>
      </c>
      <c r="AV289" s="14" t="s">
        <v>83</v>
      </c>
      <c r="AW289" s="14" t="s">
        <v>34</v>
      </c>
      <c r="AX289" s="14" t="s">
        <v>73</v>
      </c>
      <c r="AY289" s="216" t="s">
        <v>128</v>
      </c>
    </row>
    <row r="290" spans="1:65" s="13" customFormat="1" ht="10.199999999999999">
      <c r="B290" s="196"/>
      <c r="C290" s="197"/>
      <c r="D290" s="189" t="s">
        <v>141</v>
      </c>
      <c r="E290" s="198" t="s">
        <v>28</v>
      </c>
      <c r="F290" s="199" t="s">
        <v>379</v>
      </c>
      <c r="G290" s="197"/>
      <c r="H290" s="198" t="s">
        <v>28</v>
      </c>
      <c r="I290" s="200"/>
      <c r="J290" s="197"/>
      <c r="K290" s="197"/>
      <c r="L290" s="201"/>
      <c r="M290" s="202"/>
      <c r="N290" s="203"/>
      <c r="O290" s="203"/>
      <c r="P290" s="203"/>
      <c r="Q290" s="203"/>
      <c r="R290" s="203"/>
      <c r="S290" s="203"/>
      <c r="T290" s="204"/>
      <c r="AT290" s="205" t="s">
        <v>141</v>
      </c>
      <c r="AU290" s="205" t="s">
        <v>83</v>
      </c>
      <c r="AV290" s="13" t="s">
        <v>81</v>
      </c>
      <c r="AW290" s="13" t="s">
        <v>34</v>
      </c>
      <c r="AX290" s="13" t="s">
        <v>73</v>
      </c>
      <c r="AY290" s="205" t="s">
        <v>128</v>
      </c>
    </row>
    <row r="291" spans="1:65" s="14" customFormat="1" ht="10.199999999999999">
      <c r="B291" s="206"/>
      <c r="C291" s="207"/>
      <c r="D291" s="189" t="s">
        <v>141</v>
      </c>
      <c r="E291" s="208" t="s">
        <v>28</v>
      </c>
      <c r="F291" s="209" t="s">
        <v>380</v>
      </c>
      <c r="G291" s="207"/>
      <c r="H291" s="210">
        <v>6.6</v>
      </c>
      <c r="I291" s="211"/>
      <c r="J291" s="207"/>
      <c r="K291" s="207"/>
      <c r="L291" s="212"/>
      <c r="M291" s="213"/>
      <c r="N291" s="214"/>
      <c r="O291" s="214"/>
      <c r="P291" s="214"/>
      <c r="Q291" s="214"/>
      <c r="R291" s="214"/>
      <c r="S291" s="214"/>
      <c r="T291" s="215"/>
      <c r="AT291" s="216" t="s">
        <v>141</v>
      </c>
      <c r="AU291" s="216" t="s">
        <v>83</v>
      </c>
      <c r="AV291" s="14" t="s">
        <v>83</v>
      </c>
      <c r="AW291" s="14" t="s">
        <v>34</v>
      </c>
      <c r="AX291" s="14" t="s">
        <v>73</v>
      </c>
      <c r="AY291" s="216" t="s">
        <v>128</v>
      </c>
    </row>
    <row r="292" spans="1:65" s="13" customFormat="1" ht="10.199999999999999">
      <c r="B292" s="196"/>
      <c r="C292" s="197"/>
      <c r="D292" s="189" t="s">
        <v>141</v>
      </c>
      <c r="E292" s="198" t="s">
        <v>28</v>
      </c>
      <c r="F292" s="199" t="s">
        <v>381</v>
      </c>
      <c r="G292" s="197"/>
      <c r="H292" s="198" t="s">
        <v>28</v>
      </c>
      <c r="I292" s="200"/>
      <c r="J292" s="197"/>
      <c r="K292" s="197"/>
      <c r="L292" s="201"/>
      <c r="M292" s="202"/>
      <c r="N292" s="203"/>
      <c r="O292" s="203"/>
      <c r="P292" s="203"/>
      <c r="Q292" s="203"/>
      <c r="R292" s="203"/>
      <c r="S292" s="203"/>
      <c r="T292" s="204"/>
      <c r="AT292" s="205" t="s">
        <v>141</v>
      </c>
      <c r="AU292" s="205" t="s">
        <v>83</v>
      </c>
      <c r="AV292" s="13" t="s">
        <v>81</v>
      </c>
      <c r="AW292" s="13" t="s">
        <v>34</v>
      </c>
      <c r="AX292" s="13" t="s">
        <v>73</v>
      </c>
      <c r="AY292" s="205" t="s">
        <v>128</v>
      </c>
    </row>
    <row r="293" spans="1:65" s="14" customFormat="1" ht="10.199999999999999">
      <c r="B293" s="206"/>
      <c r="C293" s="207"/>
      <c r="D293" s="189" t="s">
        <v>141</v>
      </c>
      <c r="E293" s="208" t="s">
        <v>28</v>
      </c>
      <c r="F293" s="209" t="s">
        <v>382</v>
      </c>
      <c r="G293" s="207"/>
      <c r="H293" s="210">
        <v>6.7560000000000002</v>
      </c>
      <c r="I293" s="211"/>
      <c r="J293" s="207"/>
      <c r="K293" s="207"/>
      <c r="L293" s="212"/>
      <c r="M293" s="213"/>
      <c r="N293" s="214"/>
      <c r="O293" s="214"/>
      <c r="P293" s="214"/>
      <c r="Q293" s="214"/>
      <c r="R293" s="214"/>
      <c r="S293" s="214"/>
      <c r="T293" s="215"/>
      <c r="AT293" s="216" t="s">
        <v>141</v>
      </c>
      <c r="AU293" s="216" t="s">
        <v>83</v>
      </c>
      <c r="AV293" s="14" t="s">
        <v>83</v>
      </c>
      <c r="AW293" s="14" t="s">
        <v>34</v>
      </c>
      <c r="AX293" s="14" t="s">
        <v>73</v>
      </c>
      <c r="AY293" s="216" t="s">
        <v>128</v>
      </c>
    </row>
    <row r="294" spans="1:65" s="13" customFormat="1" ht="10.199999999999999">
      <c r="B294" s="196"/>
      <c r="C294" s="197"/>
      <c r="D294" s="189" t="s">
        <v>141</v>
      </c>
      <c r="E294" s="198" t="s">
        <v>28</v>
      </c>
      <c r="F294" s="199" t="s">
        <v>383</v>
      </c>
      <c r="G294" s="197"/>
      <c r="H294" s="198" t="s">
        <v>28</v>
      </c>
      <c r="I294" s="200"/>
      <c r="J294" s="197"/>
      <c r="K294" s="197"/>
      <c r="L294" s="201"/>
      <c r="M294" s="202"/>
      <c r="N294" s="203"/>
      <c r="O294" s="203"/>
      <c r="P294" s="203"/>
      <c r="Q294" s="203"/>
      <c r="R294" s="203"/>
      <c r="S294" s="203"/>
      <c r="T294" s="204"/>
      <c r="AT294" s="205" t="s">
        <v>141</v>
      </c>
      <c r="AU294" s="205" t="s">
        <v>83</v>
      </c>
      <c r="AV294" s="13" t="s">
        <v>81</v>
      </c>
      <c r="AW294" s="13" t="s">
        <v>34</v>
      </c>
      <c r="AX294" s="13" t="s">
        <v>73</v>
      </c>
      <c r="AY294" s="205" t="s">
        <v>128</v>
      </c>
    </row>
    <row r="295" spans="1:65" s="14" customFormat="1" ht="10.199999999999999">
      <c r="B295" s="206"/>
      <c r="C295" s="207"/>
      <c r="D295" s="189" t="s">
        <v>141</v>
      </c>
      <c r="E295" s="208" t="s">
        <v>28</v>
      </c>
      <c r="F295" s="209" t="s">
        <v>384</v>
      </c>
      <c r="G295" s="207"/>
      <c r="H295" s="210">
        <v>2</v>
      </c>
      <c r="I295" s="211"/>
      <c r="J295" s="207"/>
      <c r="K295" s="207"/>
      <c r="L295" s="212"/>
      <c r="M295" s="213"/>
      <c r="N295" s="214"/>
      <c r="O295" s="214"/>
      <c r="P295" s="214"/>
      <c r="Q295" s="214"/>
      <c r="R295" s="214"/>
      <c r="S295" s="214"/>
      <c r="T295" s="215"/>
      <c r="AT295" s="216" t="s">
        <v>141</v>
      </c>
      <c r="AU295" s="216" t="s">
        <v>83</v>
      </c>
      <c r="AV295" s="14" t="s">
        <v>83</v>
      </c>
      <c r="AW295" s="14" t="s">
        <v>34</v>
      </c>
      <c r="AX295" s="14" t="s">
        <v>73</v>
      </c>
      <c r="AY295" s="216" t="s">
        <v>128</v>
      </c>
    </row>
    <row r="296" spans="1:65" s="15" customFormat="1" ht="10.199999999999999">
      <c r="B296" s="217"/>
      <c r="C296" s="218"/>
      <c r="D296" s="189" t="s">
        <v>141</v>
      </c>
      <c r="E296" s="219" t="s">
        <v>28</v>
      </c>
      <c r="F296" s="220" t="s">
        <v>164</v>
      </c>
      <c r="G296" s="218"/>
      <c r="H296" s="221">
        <v>74.555999999999997</v>
      </c>
      <c r="I296" s="222"/>
      <c r="J296" s="218"/>
      <c r="K296" s="218"/>
      <c r="L296" s="223"/>
      <c r="M296" s="224"/>
      <c r="N296" s="225"/>
      <c r="O296" s="225"/>
      <c r="P296" s="225"/>
      <c r="Q296" s="225"/>
      <c r="R296" s="225"/>
      <c r="S296" s="225"/>
      <c r="T296" s="226"/>
      <c r="AT296" s="227" t="s">
        <v>141</v>
      </c>
      <c r="AU296" s="227" t="s">
        <v>83</v>
      </c>
      <c r="AV296" s="15" t="s">
        <v>135</v>
      </c>
      <c r="AW296" s="15" t="s">
        <v>34</v>
      </c>
      <c r="AX296" s="15" t="s">
        <v>81</v>
      </c>
      <c r="AY296" s="227" t="s">
        <v>128</v>
      </c>
    </row>
    <row r="297" spans="1:65" s="2" customFormat="1" ht="16.5" customHeight="1">
      <c r="A297" s="36"/>
      <c r="B297" s="37"/>
      <c r="C297" s="176" t="s">
        <v>385</v>
      </c>
      <c r="D297" s="176" t="s">
        <v>130</v>
      </c>
      <c r="E297" s="177" t="s">
        <v>386</v>
      </c>
      <c r="F297" s="178" t="s">
        <v>387</v>
      </c>
      <c r="G297" s="179" t="s">
        <v>133</v>
      </c>
      <c r="H297" s="180">
        <v>74.555999999999997</v>
      </c>
      <c r="I297" s="181"/>
      <c r="J297" s="182">
        <f>ROUND(I297*H297,2)</f>
        <v>0</v>
      </c>
      <c r="K297" s="178" t="s">
        <v>134</v>
      </c>
      <c r="L297" s="41"/>
      <c r="M297" s="183" t="s">
        <v>28</v>
      </c>
      <c r="N297" s="184" t="s">
        <v>46</v>
      </c>
      <c r="O297" s="67"/>
      <c r="P297" s="185">
        <f>O297*H297</f>
        <v>0</v>
      </c>
      <c r="Q297" s="185">
        <v>8.5999999999999998E-4</v>
      </c>
      <c r="R297" s="185">
        <f>Q297*H297</f>
        <v>6.4118159999999993E-2</v>
      </c>
      <c r="S297" s="185">
        <v>0</v>
      </c>
      <c r="T297" s="186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187" t="s">
        <v>135</v>
      </c>
      <c r="AT297" s="187" t="s">
        <v>130</v>
      </c>
      <c r="AU297" s="187" t="s">
        <v>83</v>
      </c>
      <c r="AY297" s="19" t="s">
        <v>128</v>
      </c>
      <c r="BE297" s="188">
        <f>IF(N297="základní",J297,0)</f>
        <v>0</v>
      </c>
      <c r="BF297" s="188">
        <f>IF(N297="snížená",J297,0)</f>
        <v>0</v>
      </c>
      <c r="BG297" s="188">
        <f>IF(N297="zákl. přenesená",J297,0)</f>
        <v>0</v>
      </c>
      <c r="BH297" s="188">
        <f>IF(N297="sníž. přenesená",J297,0)</f>
        <v>0</v>
      </c>
      <c r="BI297" s="188">
        <f>IF(N297="nulová",J297,0)</f>
        <v>0</v>
      </c>
      <c r="BJ297" s="19" t="s">
        <v>135</v>
      </c>
      <c r="BK297" s="188">
        <f>ROUND(I297*H297,2)</f>
        <v>0</v>
      </c>
      <c r="BL297" s="19" t="s">
        <v>135</v>
      </c>
      <c r="BM297" s="187" t="s">
        <v>388</v>
      </c>
    </row>
    <row r="298" spans="1:65" s="2" customFormat="1" ht="28.8">
      <c r="A298" s="36"/>
      <c r="B298" s="37"/>
      <c r="C298" s="38"/>
      <c r="D298" s="189" t="s">
        <v>137</v>
      </c>
      <c r="E298" s="38"/>
      <c r="F298" s="190" t="s">
        <v>389</v>
      </c>
      <c r="G298" s="38"/>
      <c r="H298" s="38"/>
      <c r="I298" s="191"/>
      <c r="J298" s="38"/>
      <c r="K298" s="38"/>
      <c r="L298" s="41"/>
      <c r="M298" s="192"/>
      <c r="N298" s="193"/>
      <c r="O298" s="67"/>
      <c r="P298" s="67"/>
      <c r="Q298" s="67"/>
      <c r="R298" s="67"/>
      <c r="S298" s="67"/>
      <c r="T298" s="68"/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T298" s="19" t="s">
        <v>137</v>
      </c>
      <c r="AU298" s="19" t="s">
        <v>83</v>
      </c>
    </row>
    <row r="299" spans="1:65" s="2" customFormat="1" ht="10.199999999999999">
      <c r="A299" s="36"/>
      <c r="B299" s="37"/>
      <c r="C299" s="38"/>
      <c r="D299" s="194" t="s">
        <v>139</v>
      </c>
      <c r="E299" s="38"/>
      <c r="F299" s="195" t="s">
        <v>390</v>
      </c>
      <c r="G299" s="38"/>
      <c r="H299" s="38"/>
      <c r="I299" s="191"/>
      <c r="J299" s="38"/>
      <c r="K299" s="38"/>
      <c r="L299" s="41"/>
      <c r="M299" s="192"/>
      <c r="N299" s="193"/>
      <c r="O299" s="67"/>
      <c r="P299" s="67"/>
      <c r="Q299" s="67"/>
      <c r="R299" s="67"/>
      <c r="S299" s="67"/>
      <c r="T299" s="68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T299" s="19" t="s">
        <v>139</v>
      </c>
      <c r="AU299" s="19" t="s">
        <v>83</v>
      </c>
    </row>
    <row r="300" spans="1:65" s="2" customFormat="1" ht="16.5" customHeight="1">
      <c r="A300" s="36"/>
      <c r="B300" s="37"/>
      <c r="C300" s="176" t="s">
        <v>391</v>
      </c>
      <c r="D300" s="176" t="s">
        <v>130</v>
      </c>
      <c r="E300" s="177" t="s">
        <v>392</v>
      </c>
      <c r="F300" s="178" t="s">
        <v>393</v>
      </c>
      <c r="G300" s="179" t="s">
        <v>133</v>
      </c>
      <c r="H300" s="180">
        <v>20</v>
      </c>
      <c r="I300" s="181"/>
      <c r="J300" s="182">
        <f>ROUND(I300*H300,2)</f>
        <v>0</v>
      </c>
      <c r="K300" s="178" t="s">
        <v>134</v>
      </c>
      <c r="L300" s="41"/>
      <c r="M300" s="183" t="s">
        <v>28</v>
      </c>
      <c r="N300" s="184" t="s">
        <v>46</v>
      </c>
      <c r="O300" s="67"/>
      <c r="P300" s="185">
        <f>O300*H300</f>
        <v>0</v>
      </c>
      <c r="Q300" s="185">
        <v>7.4469999999999995E-2</v>
      </c>
      <c r="R300" s="185">
        <f>Q300*H300</f>
        <v>1.4893999999999998</v>
      </c>
      <c r="S300" s="185">
        <v>0</v>
      </c>
      <c r="T300" s="186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187" t="s">
        <v>135</v>
      </c>
      <c r="AT300" s="187" t="s">
        <v>130</v>
      </c>
      <c r="AU300" s="187" t="s">
        <v>83</v>
      </c>
      <c r="AY300" s="19" t="s">
        <v>128</v>
      </c>
      <c r="BE300" s="188">
        <f>IF(N300="základní",J300,0)</f>
        <v>0</v>
      </c>
      <c r="BF300" s="188">
        <f>IF(N300="snížená",J300,0)</f>
        <v>0</v>
      </c>
      <c r="BG300" s="188">
        <f>IF(N300="zákl. přenesená",J300,0)</f>
        <v>0</v>
      </c>
      <c r="BH300" s="188">
        <f>IF(N300="sníž. přenesená",J300,0)</f>
        <v>0</v>
      </c>
      <c r="BI300" s="188">
        <f>IF(N300="nulová",J300,0)</f>
        <v>0</v>
      </c>
      <c r="BJ300" s="19" t="s">
        <v>135</v>
      </c>
      <c r="BK300" s="188">
        <f>ROUND(I300*H300,2)</f>
        <v>0</v>
      </c>
      <c r="BL300" s="19" t="s">
        <v>135</v>
      </c>
      <c r="BM300" s="187" t="s">
        <v>394</v>
      </c>
    </row>
    <row r="301" spans="1:65" s="2" customFormat="1" ht="28.8">
      <c r="A301" s="36"/>
      <c r="B301" s="37"/>
      <c r="C301" s="38"/>
      <c r="D301" s="189" t="s">
        <v>137</v>
      </c>
      <c r="E301" s="38"/>
      <c r="F301" s="190" t="s">
        <v>395</v>
      </c>
      <c r="G301" s="38"/>
      <c r="H301" s="38"/>
      <c r="I301" s="191"/>
      <c r="J301" s="38"/>
      <c r="K301" s="38"/>
      <c r="L301" s="41"/>
      <c r="M301" s="192"/>
      <c r="N301" s="193"/>
      <c r="O301" s="67"/>
      <c r="P301" s="67"/>
      <c r="Q301" s="67"/>
      <c r="R301" s="67"/>
      <c r="S301" s="67"/>
      <c r="T301" s="68"/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T301" s="19" t="s">
        <v>137</v>
      </c>
      <c r="AU301" s="19" t="s">
        <v>83</v>
      </c>
    </row>
    <row r="302" spans="1:65" s="2" customFormat="1" ht="10.199999999999999">
      <c r="A302" s="36"/>
      <c r="B302" s="37"/>
      <c r="C302" s="38"/>
      <c r="D302" s="194" t="s">
        <v>139</v>
      </c>
      <c r="E302" s="38"/>
      <c r="F302" s="195" t="s">
        <v>396</v>
      </c>
      <c r="G302" s="38"/>
      <c r="H302" s="38"/>
      <c r="I302" s="191"/>
      <c r="J302" s="38"/>
      <c r="K302" s="38"/>
      <c r="L302" s="41"/>
      <c r="M302" s="192"/>
      <c r="N302" s="193"/>
      <c r="O302" s="67"/>
      <c r="P302" s="67"/>
      <c r="Q302" s="67"/>
      <c r="R302" s="67"/>
      <c r="S302" s="67"/>
      <c r="T302" s="68"/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T302" s="19" t="s">
        <v>139</v>
      </c>
      <c r="AU302" s="19" t="s">
        <v>83</v>
      </c>
    </row>
    <row r="303" spans="1:65" s="13" customFormat="1" ht="10.199999999999999">
      <c r="B303" s="196"/>
      <c r="C303" s="197"/>
      <c r="D303" s="189" t="s">
        <v>141</v>
      </c>
      <c r="E303" s="198" t="s">
        <v>28</v>
      </c>
      <c r="F303" s="199" t="s">
        <v>397</v>
      </c>
      <c r="G303" s="197"/>
      <c r="H303" s="198" t="s">
        <v>28</v>
      </c>
      <c r="I303" s="200"/>
      <c r="J303" s="197"/>
      <c r="K303" s="197"/>
      <c r="L303" s="201"/>
      <c r="M303" s="202"/>
      <c r="N303" s="203"/>
      <c r="O303" s="203"/>
      <c r="P303" s="203"/>
      <c r="Q303" s="203"/>
      <c r="R303" s="203"/>
      <c r="S303" s="203"/>
      <c r="T303" s="204"/>
      <c r="AT303" s="205" t="s">
        <v>141</v>
      </c>
      <c r="AU303" s="205" t="s">
        <v>83</v>
      </c>
      <c r="AV303" s="13" t="s">
        <v>81</v>
      </c>
      <c r="AW303" s="13" t="s">
        <v>34</v>
      </c>
      <c r="AX303" s="13" t="s">
        <v>73</v>
      </c>
      <c r="AY303" s="205" t="s">
        <v>128</v>
      </c>
    </row>
    <row r="304" spans="1:65" s="14" customFormat="1" ht="10.199999999999999">
      <c r="B304" s="206"/>
      <c r="C304" s="207"/>
      <c r="D304" s="189" t="s">
        <v>141</v>
      </c>
      <c r="E304" s="208" t="s">
        <v>28</v>
      </c>
      <c r="F304" s="209" t="s">
        <v>398</v>
      </c>
      <c r="G304" s="207"/>
      <c r="H304" s="210">
        <v>20</v>
      </c>
      <c r="I304" s="211"/>
      <c r="J304" s="207"/>
      <c r="K304" s="207"/>
      <c r="L304" s="212"/>
      <c r="M304" s="213"/>
      <c r="N304" s="214"/>
      <c r="O304" s="214"/>
      <c r="P304" s="214"/>
      <c r="Q304" s="214"/>
      <c r="R304" s="214"/>
      <c r="S304" s="214"/>
      <c r="T304" s="215"/>
      <c r="AT304" s="216" t="s">
        <v>141</v>
      </c>
      <c r="AU304" s="216" t="s">
        <v>83</v>
      </c>
      <c r="AV304" s="14" t="s">
        <v>83</v>
      </c>
      <c r="AW304" s="14" t="s">
        <v>34</v>
      </c>
      <c r="AX304" s="14" t="s">
        <v>81</v>
      </c>
      <c r="AY304" s="216" t="s">
        <v>128</v>
      </c>
    </row>
    <row r="305" spans="1:65" s="2" customFormat="1" ht="16.5" customHeight="1">
      <c r="A305" s="36"/>
      <c r="B305" s="37"/>
      <c r="C305" s="176" t="s">
        <v>399</v>
      </c>
      <c r="D305" s="176" t="s">
        <v>130</v>
      </c>
      <c r="E305" s="177" t="s">
        <v>400</v>
      </c>
      <c r="F305" s="178" t="s">
        <v>401</v>
      </c>
      <c r="G305" s="179" t="s">
        <v>244</v>
      </c>
      <c r="H305" s="180">
        <v>0.628</v>
      </c>
      <c r="I305" s="181"/>
      <c r="J305" s="182">
        <f>ROUND(I305*H305,2)</f>
        <v>0</v>
      </c>
      <c r="K305" s="178" t="s">
        <v>134</v>
      </c>
      <c r="L305" s="41"/>
      <c r="M305" s="183" t="s">
        <v>28</v>
      </c>
      <c r="N305" s="184" t="s">
        <v>46</v>
      </c>
      <c r="O305" s="67"/>
      <c r="P305" s="185">
        <f>O305*H305</f>
        <v>0</v>
      </c>
      <c r="Q305" s="185">
        <v>1.09528</v>
      </c>
      <c r="R305" s="185">
        <f>Q305*H305</f>
        <v>0.68783583999999998</v>
      </c>
      <c r="S305" s="185">
        <v>0</v>
      </c>
      <c r="T305" s="186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187" t="s">
        <v>135</v>
      </c>
      <c r="AT305" s="187" t="s">
        <v>130</v>
      </c>
      <c r="AU305" s="187" t="s">
        <v>83</v>
      </c>
      <c r="AY305" s="19" t="s">
        <v>128</v>
      </c>
      <c r="BE305" s="188">
        <f>IF(N305="základní",J305,0)</f>
        <v>0</v>
      </c>
      <c r="BF305" s="188">
        <f>IF(N305="snížená",J305,0)</f>
        <v>0</v>
      </c>
      <c r="BG305" s="188">
        <f>IF(N305="zákl. přenesená",J305,0)</f>
        <v>0</v>
      </c>
      <c r="BH305" s="188">
        <f>IF(N305="sníž. přenesená",J305,0)</f>
        <v>0</v>
      </c>
      <c r="BI305" s="188">
        <f>IF(N305="nulová",J305,0)</f>
        <v>0</v>
      </c>
      <c r="BJ305" s="19" t="s">
        <v>135</v>
      </c>
      <c r="BK305" s="188">
        <f>ROUND(I305*H305,2)</f>
        <v>0</v>
      </c>
      <c r="BL305" s="19" t="s">
        <v>135</v>
      </c>
      <c r="BM305" s="187" t="s">
        <v>402</v>
      </c>
    </row>
    <row r="306" spans="1:65" s="2" customFormat="1" ht="28.8">
      <c r="A306" s="36"/>
      <c r="B306" s="37"/>
      <c r="C306" s="38"/>
      <c r="D306" s="189" t="s">
        <v>137</v>
      </c>
      <c r="E306" s="38"/>
      <c r="F306" s="190" t="s">
        <v>403</v>
      </c>
      <c r="G306" s="38"/>
      <c r="H306" s="38"/>
      <c r="I306" s="191"/>
      <c r="J306" s="38"/>
      <c r="K306" s="38"/>
      <c r="L306" s="41"/>
      <c r="M306" s="192"/>
      <c r="N306" s="193"/>
      <c r="O306" s="67"/>
      <c r="P306" s="67"/>
      <c r="Q306" s="67"/>
      <c r="R306" s="67"/>
      <c r="S306" s="67"/>
      <c r="T306" s="68"/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T306" s="19" t="s">
        <v>137</v>
      </c>
      <c r="AU306" s="19" t="s">
        <v>83</v>
      </c>
    </row>
    <row r="307" spans="1:65" s="2" customFormat="1" ht="10.199999999999999">
      <c r="A307" s="36"/>
      <c r="B307" s="37"/>
      <c r="C307" s="38"/>
      <c r="D307" s="194" t="s">
        <v>139</v>
      </c>
      <c r="E307" s="38"/>
      <c r="F307" s="195" t="s">
        <v>404</v>
      </c>
      <c r="G307" s="38"/>
      <c r="H307" s="38"/>
      <c r="I307" s="191"/>
      <c r="J307" s="38"/>
      <c r="K307" s="38"/>
      <c r="L307" s="41"/>
      <c r="M307" s="192"/>
      <c r="N307" s="193"/>
      <c r="O307" s="67"/>
      <c r="P307" s="67"/>
      <c r="Q307" s="67"/>
      <c r="R307" s="67"/>
      <c r="S307" s="67"/>
      <c r="T307" s="68"/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T307" s="19" t="s">
        <v>139</v>
      </c>
      <c r="AU307" s="19" t="s">
        <v>83</v>
      </c>
    </row>
    <row r="308" spans="1:65" s="13" customFormat="1" ht="10.199999999999999">
      <c r="B308" s="196"/>
      <c r="C308" s="197"/>
      <c r="D308" s="189" t="s">
        <v>141</v>
      </c>
      <c r="E308" s="198" t="s">
        <v>28</v>
      </c>
      <c r="F308" s="199" t="s">
        <v>159</v>
      </c>
      <c r="G308" s="197"/>
      <c r="H308" s="198" t="s">
        <v>28</v>
      </c>
      <c r="I308" s="200"/>
      <c r="J308" s="197"/>
      <c r="K308" s="197"/>
      <c r="L308" s="201"/>
      <c r="M308" s="202"/>
      <c r="N308" s="203"/>
      <c r="O308" s="203"/>
      <c r="P308" s="203"/>
      <c r="Q308" s="203"/>
      <c r="R308" s="203"/>
      <c r="S308" s="203"/>
      <c r="T308" s="204"/>
      <c r="AT308" s="205" t="s">
        <v>141</v>
      </c>
      <c r="AU308" s="205" t="s">
        <v>83</v>
      </c>
      <c r="AV308" s="13" t="s">
        <v>81</v>
      </c>
      <c r="AW308" s="13" t="s">
        <v>34</v>
      </c>
      <c r="AX308" s="13" t="s">
        <v>73</v>
      </c>
      <c r="AY308" s="205" t="s">
        <v>128</v>
      </c>
    </row>
    <row r="309" spans="1:65" s="13" customFormat="1" ht="10.199999999999999">
      <c r="B309" s="196"/>
      <c r="C309" s="197"/>
      <c r="D309" s="189" t="s">
        <v>141</v>
      </c>
      <c r="E309" s="198" t="s">
        <v>28</v>
      </c>
      <c r="F309" s="199" t="s">
        <v>405</v>
      </c>
      <c r="G309" s="197"/>
      <c r="H309" s="198" t="s">
        <v>28</v>
      </c>
      <c r="I309" s="200"/>
      <c r="J309" s="197"/>
      <c r="K309" s="197"/>
      <c r="L309" s="201"/>
      <c r="M309" s="202"/>
      <c r="N309" s="203"/>
      <c r="O309" s="203"/>
      <c r="P309" s="203"/>
      <c r="Q309" s="203"/>
      <c r="R309" s="203"/>
      <c r="S309" s="203"/>
      <c r="T309" s="204"/>
      <c r="AT309" s="205" t="s">
        <v>141</v>
      </c>
      <c r="AU309" s="205" t="s">
        <v>83</v>
      </c>
      <c r="AV309" s="13" t="s">
        <v>81</v>
      </c>
      <c r="AW309" s="13" t="s">
        <v>34</v>
      </c>
      <c r="AX309" s="13" t="s">
        <v>73</v>
      </c>
      <c r="AY309" s="205" t="s">
        <v>128</v>
      </c>
    </row>
    <row r="310" spans="1:65" s="14" customFormat="1" ht="10.199999999999999">
      <c r="B310" s="206"/>
      <c r="C310" s="207"/>
      <c r="D310" s="189" t="s">
        <v>141</v>
      </c>
      <c r="E310" s="208" t="s">
        <v>28</v>
      </c>
      <c r="F310" s="209" t="s">
        <v>406</v>
      </c>
      <c r="G310" s="207"/>
      <c r="H310" s="210">
        <v>0.16</v>
      </c>
      <c r="I310" s="211"/>
      <c r="J310" s="207"/>
      <c r="K310" s="207"/>
      <c r="L310" s="212"/>
      <c r="M310" s="213"/>
      <c r="N310" s="214"/>
      <c r="O310" s="214"/>
      <c r="P310" s="214"/>
      <c r="Q310" s="214"/>
      <c r="R310" s="214"/>
      <c r="S310" s="214"/>
      <c r="T310" s="215"/>
      <c r="AT310" s="216" t="s">
        <v>141</v>
      </c>
      <c r="AU310" s="216" t="s">
        <v>83</v>
      </c>
      <c r="AV310" s="14" t="s">
        <v>83</v>
      </c>
      <c r="AW310" s="14" t="s">
        <v>34</v>
      </c>
      <c r="AX310" s="14" t="s">
        <v>73</v>
      </c>
      <c r="AY310" s="216" t="s">
        <v>128</v>
      </c>
    </row>
    <row r="311" spans="1:65" s="13" customFormat="1" ht="10.199999999999999">
      <c r="B311" s="196"/>
      <c r="C311" s="197"/>
      <c r="D311" s="189" t="s">
        <v>141</v>
      </c>
      <c r="E311" s="198" t="s">
        <v>28</v>
      </c>
      <c r="F311" s="199" t="s">
        <v>407</v>
      </c>
      <c r="G311" s="197"/>
      <c r="H311" s="198" t="s">
        <v>28</v>
      </c>
      <c r="I311" s="200"/>
      <c r="J311" s="197"/>
      <c r="K311" s="197"/>
      <c r="L311" s="201"/>
      <c r="M311" s="202"/>
      <c r="N311" s="203"/>
      <c r="O311" s="203"/>
      <c r="P311" s="203"/>
      <c r="Q311" s="203"/>
      <c r="R311" s="203"/>
      <c r="S311" s="203"/>
      <c r="T311" s="204"/>
      <c r="AT311" s="205" t="s">
        <v>141</v>
      </c>
      <c r="AU311" s="205" t="s">
        <v>83</v>
      </c>
      <c r="AV311" s="13" t="s">
        <v>81</v>
      </c>
      <c r="AW311" s="13" t="s">
        <v>34</v>
      </c>
      <c r="AX311" s="13" t="s">
        <v>73</v>
      </c>
      <c r="AY311" s="205" t="s">
        <v>128</v>
      </c>
    </row>
    <row r="312" spans="1:65" s="14" customFormat="1" ht="10.199999999999999">
      <c r="B312" s="206"/>
      <c r="C312" s="207"/>
      <c r="D312" s="189" t="s">
        <v>141</v>
      </c>
      <c r="E312" s="208" t="s">
        <v>28</v>
      </c>
      <c r="F312" s="209" t="s">
        <v>408</v>
      </c>
      <c r="G312" s="207"/>
      <c r="H312" s="210">
        <v>6.0000000000000001E-3</v>
      </c>
      <c r="I312" s="211"/>
      <c r="J312" s="207"/>
      <c r="K312" s="207"/>
      <c r="L312" s="212"/>
      <c r="M312" s="213"/>
      <c r="N312" s="214"/>
      <c r="O312" s="214"/>
      <c r="P312" s="214"/>
      <c r="Q312" s="214"/>
      <c r="R312" s="214"/>
      <c r="S312" s="214"/>
      <c r="T312" s="215"/>
      <c r="AT312" s="216" t="s">
        <v>141</v>
      </c>
      <c r="AU312" s="216" t="s">
        <v>83</v>
      </c>
      <c r="AV312" s="14" t="s">
        <v>83</v>
      </c>
      <c r="AW312" s="14" t="s">
        <v>34</v>
      </c>
      <c r="AX312" s="14" t="s">
        <v>73</v>
      </c>
      <c r="AY312" s="216" t="s">
        <v>128</v>
      </c>
    </row>
    <row r="313" spans="1:65" s="13" customFormat="1" ht="10.199999999999999">
      <c r="B313" s="196"/>
      <c r="C313" s="197"/>
      <c r="D313" s="189" t="s">
        <v>141</v>
      </c>
      <c r="E313" s="198" t="s">
        <v>28</v>
      </c>
      <c r="F313" s="199" t="s">
        <v>409</v>
      </c>
      <c r="G313" s="197"/>
      <c r="H313" s="198" t="s">
        <v>28</v>
      </c>
      <c r="I313" s="200"/>
      <c r="J313" s="197"/>
      <c r="K313" s="197"/>
      <c r="L313" s="201"/>
      <c r="M313" s="202"/>
      <c r="N313" s="203"/>
      <c r="O313" s="203"/>
      <c r="P313" s="203"/>
      <c r="Q313" s="203"/>
      <c r="R313" s="203"/>
      <c r="S313" s="203"/>
      <c r="T313" s="204"/>
      <c r="AT313" s="205" t="s">
        <v>141</v>
      </c>
      <c r="AU313" s="205" t="s">
        <v>83</v>
      </c>
      <c r="AV313" s="13" t="s">
        <v>81</v>
      </c>
      <c r="AW313" s="13" t="s">
        <v>34</v>
      </c>
      <c r="AX313" s="13" t="s">
        <v>73</v>
      </c>
      <c r="AY313" s="205" t="s">
        <v>128</v>
      </c>
    </row>
    <row r="314" spans="1:65" s="13" customFormat="1" ht="10.199999999999999">
      <c r="B314" s="196"/>
      <c r="C314" s="197"/>
      <c r="D314" s="189" t="s">
        <v>141</v>
      </c>
      <c r="E314" s="198" t="s">
        <v>28</v>
      </c>
      <c r="F314" s="199" t="s">
        <v>410</v>
      </c>
      <c r="G314" s="197"/>
      <c r="H314" s="198" t="s">
        <v>28</v>
      </c>
      <c r="I314" s="200"/>
      <c r="J314" s="197"/>
      <c r="K314" s="197"/>
      <c r="L314" s="201"/>
      <c r="M314" s="202"/>
      <c r="N314" s="203"/>
      <c r="O314" s="203"/>
      <c r="P314" s="203"/>
      <c r="Q314" s="203"/>
      <c r="R314" s="203"/>
      <c r="S314" s="203"/>
      <c r="T314" s="204"/>
      <c r="AT314" s="205" t="s">
        <v>141</v>
      </c>
      <c r="AU314" s="205" t="s">
        <v>83</v>
      </c>
      <c r="AV314" s="13" t="s">
        <v>81</v>
      </c>
      <c r="AW314" s="13" t="s">
        <v>34</v>
      </c>
      <c r="AX314" s="13" t="s">
        <v>73</v>
      </c>
      <c r="AY314" s="205" t="s">
        <v>128</v>
      </c>
    </row>
    <row r="315" spans="1:65" s="14" customFormat="1" ht="10.199999999999999">
      <c r="B315" s="206"/>
      <c r="C315" s="207"/>
      <c r="D315" s="189" t="s">
        <v>141</v>
      </c>
      <c r="E315" s="208" t="s">
        <v>28</v>
      </c>
      <c r="F315" s="209" t="s">
        <v>411</v>
      </c>
      <c r="G315" s="207"/>
      <c r="H315" s="210">
        <v>9.6000000000000002E-2</v>
      </c>
      <c r="I315" s="211"/>
      <c r="J315" s="207"/>
      <c r="K315" s="207"/>
      <c r="L315" s="212"/>
      <c r="M315" s="213"/>
      <c r="N315" s="214"/>
      <c r="O315" s="214"/>
      <c r="P315" s="214"/>
      <c r="Q315" s="214"/>
      <c r="R315" s="214"/>
      <c r="S315" s="214"/>
      <c r="T315" s="215"/>
      <c r="AT315" s="216" t="s">
        <v>141</v>
      </c>
      <c r="AU315" s="216" t="s">
        <v>83</v>
      </c>
      <c r="AV315" s="14" t="s">
        <v>83</v>
      </c>
      <c r="AW315" s="14" t="s">
        <v>34</v>
      </c>
      <c r="AX315" s="14" t="s">
        <v>73</v>
      </c>
      <c r="AY315" s="216" t="s">
        <v>128</v>
      </c>
    </row>
    <row r="316" spans="1:65" s="13" customFormat="1" ht="10.199999999999999">
      <c r="B316" s="196"/>
      <c r="C316" s="197"/>
      <c r="D316" s="189" t="s">
        <v>141</v>
      </c>
      <c r="E316" s="198" t="s">
        <v>28</v>
      </c>
      <c r="F316" s="199" t="s">
        <v>412</v>
      </c>
      <c r="G316" s="197"/>
      <c r="H316" s="198" t="s">
        <v>28</v>
      </c>
      <c r="I316" s="200"/>
      <c r="J316" s="197"/>
      <c r="K316" s="197"/>
      <c r="L316" s="201"/>
      <c r="M316" s="202"/>
      <c r="N316" s="203"/>
      <c r="O316" s="203"/>
      <c r="P316" s="203"/>
      <c r="Q316" s="203"/>
      <c r="R316" s="203"/>
      <c r="S316" s="203"/>
      <c r="T316" s="204"/>
      <c r="AT316" s="205" t="s">
        <v>141</v>
      </c>
      <c r="AU316" s="205" t="s">
        <v>83</v>
      </c>
      <c r="AV316" s="13" t="s">
        <v>81</v>
      </c>
      <c r="AW316" s="13" t="s">
        <v>34</v>
      </c>
      <c r="AX316" s="13" t="s">
        <v>73</v>
      </c>
      <c r="AY316" s="205" t="s">
        <v>128</v>
      </c>
    </row>
    <row r="317" spans="1:65" s="14" customFormat="1" ht="10.199999999999999">
      <c r="B317" s="206"/>
      <c r="C317" s="207"/>
      <c r="D317" s="189" t="s">
        <v>141</v>
      </c>
      <c r="E317" s="208" t="s">
        <v>28</v>
      </c>
      <c r="F317" s="209" t="s">
        <v>413</v>
      </c>
      <c r="G317" s="207"/>
      <c r="H317" s="210">
        <v>0.156</v>
      </c>
      <c r="I317" s="211"/>
      <c r="J317" s="207"/>
      <c r="K317" s="207"/>
      <c r="L317" s="212"/>
      <c r="M317" s="213"/>
      <c r="N317" s="214"/>
      <c r="O317" s="214"/>
      <c r="P317" s="214"/>
      <c r="Q317" s="214"/>
      <c r="R317" s="214"/>
      <c r="S317" s="214"/>
      <c r="T317" s="215"/>
      <c r="AT317" s="216" t="s">
        <v>141</v>
      </c>
      <c r="AU317" s="216" t="s">
        <v>83</v>
      </c>
      <c r="AV317" s="14" t="s">
        <v>83</v>
      </c>
      <c r="AW317" s="14" t="s">
        <v>34</v>
      </c>
      <c r="AX317" s="14" t="s">
        <v>73</v>
      </c>
      <c r="AY317" s="216" t="s">
        <v>128</v>
      </c>
    </row>
    <row r="318" spans="1:65" s="13" customFormat="1" ht="10.199999999999999">
      <c r="B318" s="196"/>
      <c r="C318" s="197"/>
      <c r="D318" s="189" t="s">
        <v>141</v>
      </c>
      <c r="E318" s="198" t="s">
        <v>28</v>
      </c>
      <c r="F318" s="199" t="s">
        <v>414</v>
      </c>
      <c r="G318" s="197"/>
      <c r="H318" s="198" t="s">
        <v>28</v>
      </c>
      <c r="I318" s="200"/>
      <c r="J318" s="197"/>
      <c r="K318" s="197"/>
      <c r="L318" s="201"/>
      <c r="M318" s="202"/>
      <c r="N318" s="203"/>
      <c r="O318" s="203"/>
      <c r="P318" s="203"/>
      <c r="Q318" s="203"/>
      <c r="R318" s="203"/>
      <c r="S318" s="203"/>
      <c r="T318" s="204"/>
      <c r="AT318" s="205" t="s">
        <v>141</v>
      </c>
      <c r="AU318" s="205" t="s">
        <v>83</v>
      </c>
      <c r="AV318" s="13" t="s">
        <v>81</v>
      </c>
      <c r="AW318" s="13" t="s">
        <v>34</v>
      </c>
      <c r="AX318" s="13" t="s">
        <v>73</v>
      </c>
      <c r="AY318" s="205" t="s">
        <v>128</v>
      </c>
    </row>
    <row r="319" spans="1:65" s="14" customFormat="1" ht="10.199999999999999">
      <c r="B319" s="206"/>
      <c r="C319" s="207"/>
      <c r="D319" s="189" t="s">
        <v>141</v>
      </c>
      <c r="E319" s="208" t="s">
        <v>28</v>
      </c>
      <c r="F319" s="209" t="s">
        <v>415</v>
      </c>
      <c r="G319" s="207"/>
      <c r="H319" s="210">
        <v>0.21</v>
      </c>
      <c r="I319" s="211"/>
      <c r="J319" s="207"/>
      <c r="K319" s="207"/>
      <c r="L319" s="212"/>
      <c r="M319" s="213"/>
      <c r="N319" s="214"/>
      <c r="O319" s="214"/>
      <c r="P319" s="214"/>
      <c r="Q319" s="214"/>
      <c r="R319" s="214"/>
      <c r="S319" s="214"/>
      <c r="T319" s="215"/>
      <c r="AT319" s="216" t="s">
        <v>141</v>
      </c>
      <c r="AU319" s="216" t="s">
        <v>83</v>
      </c>
      <c r="AV319" s="14" t="s">
        <v>83</v>
      </c>
      <c r="AW319" s="14" t="s">
        <v>34</v>
      </c>
      <c r="AX319" s="14" t="s">
        <v>73</v>
      </c>
      <c r="AY319" s="216" t="s">
        <v>128</v>
      </c>
    </row>
    <row r="320" spans="1:65" s="15" customFormat="1" ht="10.199999999999999">
      <c r="B320" s="217"/>
      <c r="C320" s="218"/>
      <c r="D320" s="189" t="s">
        <v>141</v>
      </c>
      <c r="E320" s="219" t="s">
        <v>28</v>
      </c>
      <c r="F320" s="220" t="s">
        <v>164</v>
      </c>
      <c r="G320" s="218"/>
      <c r="H320" s="221">
        <v>0.628</v>
      </c>
      <c r="I320" s="222"/>
      <c r="J320" s="218"/>
      <c r="K320" s="218"/>
      <c r="L320" s="223"/>
      <c r="M320" s="224"/>
      <c r="N320" s="225"/>
      <c r="O320" s="225"/>
      <c r="P320" s="225"/>
      <c r="Q320" s="225"/>
      <c r="R320" s="225"/>
      <c r="S320" s="225"/>
      <c r="T320" s="226"/>
      <c r="AT320" s="227" t="s">
        <v>141</v>
      </c>
      <c r="AU320" s="227" t="s">
        <v>83</v>
      </c>
      <c r="AV320" s="15" t="s">
        <v>135</v>
      </c>
      <c r="AW320" s="15" t="s">
        <v>34</v>
      </c>
      <c r="AX320" s="15" t="s">
        <v>81</v>
      </c>
      <c r="AY320" s="227" t="s">
        <v>128</v>
      </c>
    </row>
    <row r="321" spans="1:65" s="2" customFormat="1" ht="16.5" customHeight="1">
      <c r="A321" s="36"/>
      <c r="B321" s="37"/>
      <c r="C321" s="176" t="s">
        <v>416</v>
      </c>
      <c r="D321" s="176" t="s">
        <v>130</v>
      </c>
      <c r="E321" s="177" t="s">
        <v>417</v>
      </c>
      <c r="F321" s="178" t="s">
        <v>418</v>
      </c>
      <c r="G321" s="179" t="s">
        <v>244</v>
      </c>
      <c r="H321" s="180">
        <v>0.26800000000000002</v>
      </c>
      <c r="I321" s="181"/>
      <c r="J321" s="182">
        <f>ROUND(I321*H321,2)</f>
        <v>0</v>
      </c>
      <c r="K321" s="178" t="s">
        <v>134</v>
      </c>
      <c r="L321" s="41"/>
      <c r="M321" s="183" t="s">
        <v>28</v>
      </c>
      <c r="N321" s="184" t="s">
        <v>46</v>
      </c>
      <c r="O321" s="67"/>
      <c r="P321" s="185">
        <f>O321*H321</f>
        <v>0</v>
      </c>
      <c r="Q321" s="185">
        <v>1.0556000000000001</v>
      </c>
      <c r="R321" s="185">
        <f>Q321*H321</f>
        <v>0.28290080000000006</v>
      </c>
      <c r="S321" s="185">
        <v>0</v>
      </c>
      <c r="T321" s="186">
        <f>S321*H321</f>
        <v>0</v>
      </c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R321" s="187" t="s">
        <v>135</v>
      </c>
      <c r="AT321" s="187" t="s">
        <v>130</v>
      </c>
      <c r="AU321" s="187" t="s">
        <v>83</v>
      </c>
      <c r="AY321" s="19" t="s">
        <v>128</v>
      </c>
      <c r="BE321" s="188">
        <f>IF(N321="základní",J321,0)</f>
        <v>0</v>
      </c>
      <c r="BF321" s="188">
        <f>IF(N321="snížená",J321,0)</f>
        <v>0</v>
      </c>
      <c r="BG321" s="188">
        <f>IF(N321="zákl. přenesená",J321,0)</f>
        <v>0</v>
      </c>
      <c r="BH321" s="188">
        <f>IF(N321="sníž. přenesená",J321,0)</f>
        <v>0</v>
      </c>
      <c r="BI321" s="188">
        <f>IF(N321="nulová",J321,0)</f>
        <v>0</v>
      </c>
      <c r="BJ321" s="19" t="s">
        <v>135</v>
      </c>
      <c r="BK321" s="188">
        <f>ROUND(I321*H321,2)</f>
        <v>0</v>
      </c>
      <c r="BL321" s="19" t="s">
        <v>135</v>
      </c>
      <c r="BM321" s="187" t="s">
        <v>419</v>
      </c>
    </row>
    <row r="322" spans="1:65" s="2" customFormat="1" ht="28.8">
      <c r="A322" s="36"/>
      <c r="B322" s="37"/>
      <c r="C322" s="38"/>
      <c r="D322" s="189" t="s">
        <v>137</v>
      </c>
      <c r="E322" s="38"/>
      <c r="F322" s="190" t="s">
        <v>420</v>
      </c>
      <c r="G322" s="38"/>
      <c r="H322" s="38"/>
      <c r="I322" s="191"/>
      <c r="J322" s="38"/>
      <c r="K322" s="38"/>
      <c r="L322" s="41"/>
      <c r="M322" s="192"/>
      <c r="N322" s="193"/>
      <c r="O322" s="67"/>
      <c r="P322" s="67"/>
      <c r="Q322" s="67"/>
      <c r="R322" s="67"/>
      <c r="S322" s="67"/>
      <c r="T322" s="68"/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T322" s="19" t="s">
        <v>137</v>
      </c>
      <c r="AU322" s="19" t="s">
        <v>83</v>
      </c>
    </row>
    <row r="323" spans="1:65" s="2" customFormat="1" ht="10.199999999999999">
      <c r="A323" s="36"/>
      <c r="B323" s="37"/>
      <c r="C323" s="38"/>
      <c r="D323" s="194" t="s">
        <v>139</v>
      </c>
      <c r="E323" s="38"/>
      <c r="F323" s="195" t="s">
        <v>421</v>
      </c>
      <c r="G323" s="38"/>
      <c r="H323" s="38"/>
      <c r="I323" s="191"/>
      <c r="J323" s="38"/>
      <c r="K323" s="38"/>
      <c r="L323" s="41"/>
      <c r="M323" s="192"/>
      <c r="N323" s="193"/>
      <c r="O323" s="67"/>
      <c r="P323" s="67"/>
      <c r="Q323" s="67"/>
      <c r="R323" s="67"/>
      <c r="S323" s="67"/>
      <c r="T323" s="68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T323" s="19" t="s">
        <v>139</v>
      </c>
      <c r="AU323" s="19" t="s">
        <v>83</v>
      </c>
    </row>
    <row r="324" spans="1:65" s="13" customFormat="1" ht="10.199999999999999">
      <c r="B324" s="196"/>
      <c r="C324" s="197"/>
      <c r="D324" s="189" t="s">
        <v>141</v>
      </c>
      <c r="E324" s="198" t="s">
        <v>28</v>
      </c>
      <c r="F324" s="199" t="s">
        <v>159</v>
      </c>
      <c r="G324" s="197"/>
      <c r="H324" s="198" t="s">
        <v>28</v>
      </c>
      <c r="I324" s="200"/>
      <c r="J324" s="197"/>
      <c r="K324" s="197"/>
      <c r="L324" s="201"/>
      <c r="M324" s="202"/>
      <c r="N324" s="203"/>
      <c r="O324" s="203"/>
      <c r="P324" s="203"/>
      <c r="Q324" s="203"/>
      <c r="R324" s="203"/>
      <c r="S324" s="203"/>
      <c r="T324" s="204"/>
      <c r="AT324" s="205" t="s">
        <v>141</v>
      </c>
      <c r="AU324" s="205" t="s">
        <v>83</v>
      </c>
      <c r="AV324" s="13" t="s">
        <v>81</v>
      </c>
      <c r="AW324" s="13" t="s">
        <v>34</v>
      </c>
      <c r="AX324" s="13" t="s">
        <v>73</v>
      </c>
      <c r="AY324" s="205" t="s">
        <v>128</v>
      </c>
    </row>
    <row r="325" spans="1:65" s="13" customFormat="1" ht="10.199999999999999">
      <c r="B325" s="196"/>
      <c r="C325" s="197"/>
      <c r="D325" s="189" t="s">
        <v>141</v>
      </c>
      <c r="E325" s="198" t="s">
        <v>28</v>
      </c>
      <c r="F325" s="199" t="s">
        <v>422</v>
      </c>
      <c r="G325" s="197"/>
      <c r="H325" s="198" t="s">
        <v>28</v>
      </c>
      <c r="I325" s="200"/>
      <c r="J325" s="197"/>
      <c r="K325" s="197"/>
      <c r="L325" s="201"/>
      <c r="M325" s="202"/>
      <c r="N325" s="203"/>
      <c r="O325" s="203"/>
      <c r="P325" s="203"/>
      <c r="Q325" s="203"/>
      <c r="R325" s="203"/>
      <c r="S325" s="203"/>
      <c r="T325" s="204"/>
      <c r="AT325" s="205" t="s">
        <v>141</v>
      </c>
      <c r="AU325" s="205" t="s">
        <v>83</v>
      </c>
      <c r="AV325" s="13" t="s">
        <v>81</v>
      </c>
      <c r="AW325" s="13" t="s">
        <v>34</v>
      </c>
      <c r="AX325" s="13" t="s">
        <v>73</v>
      </c>
      <c r="AY325" s="205" t="s">
        <v>128</v>
      </c>
    </row>
    <row r="326" spans="1:65" s="14" customFormat="1" ht="10.199999999999999">
      <c r="B326" s="206"/>
      <c r="C326" s="207"/>
      <c r="D326" s="189" t="s">
        <v>141</v>
      </c>
      <c r="E326" s="208" t="s">
        <v>28</v>
      </c>
      <c r="F326" s="209" t="s">
        <v>423</v>
      </c>
      <c r="G326" s="207"/>
      <c r="H326" s="210">
        <v>0.14799999999999999</v>
      </c>
      <c r="I326" s="211"/>
      <c r="J326" s="207"/>
      <c r="K326" s="207"/>
      <c r="L326" s="212"/>
      <c r="M326" s="213"/>
      <c r="N326" s="214"/>
      <c r="O326" s="214"/>
      <c r="P326" s="214"/>
      <c r="Q326" s="214"/>
      <c r="R326" s="214"/>
      <c r="S326" s="214"/>
      <c r="T326" s="215"/>
      <c r="AT326" s="216" t="s">
        <v>141</v>
      </c>
      <c r="AU326" s="216" t="s">
        <v>83</v>
      </c>
      <c r="AV326" s="14" t="s">
        <v>83</v>
      </c>
      <c r="AW326" s="14" t="s">
        <v>34</v>
      </c>
      <c r="AX326" s="14" t="s">
        <v>73</v>
      </c>
      <c r="AY326" s="216" t="s">
        <v>128</v>
      </c>
    </row>
    <row r="327" spans="1:65" s="13" customFormat="1" ht="10.199999999999999">
      <c r="B327" s="196"/>
      <c r="C327" s="197"/>
      <c r="D327" s="189" t="s">
        <v>141</v>
      </c>
      <c r="E327" s="198" t="s">
        <v>28</v>
      </c>
      <c r="F327" s="199" t="s">
        <v>424</v>
      </c>
      <c r="G327" s="197"/>
      <c r="H327" s="198" t="s">
        <v>28</v>
      </c>
      <c r="I327" s="200"/>
      <c r="J327" s="197"/>
      <c r="K327" s="197"/>
      <c r="L327" s="201"/>
      <c r="M327" s="202"/>
      <c r="N327" s="203"/>
      <c r="O327" s="203"/>
      <c r="P327" s="203"/>
      <c r="Q327" s="203"/>
      <c r="R327" s="203"/>
      <c r="S327" s="203"/>
      <c r="T327" s="204"/>
      <c r="AT327" s="205" t="s">
        <v>141</v>
      </c>
      <c r="AU327" s="205" t="s">
        <v>83</v>
      </c>
      <c r="AV327" s="13" t="s">
        <v>81</v>
      </c>
      <c r="AW327" s="13" t="s">
        <v>34</v>
      </c>
      <c r="AX327" s="13" t="s">
        <v>73</v>
      </c>
      <c r="AY327" s="205" t="s">
        <v>128</v>
      </c>
    </row>
    <row r="328" spans="1:65" s="13" customFormat="1" ht="10.199999999999999">
      <c r="B328" s="196"/>
      <c r="C328" s="197"/>
      <c r="D328" s="189" t="s">
        <v>141</v>
      </c>
      <c r="E328" s="198" t="s">
        <v>28</v>
      </c>
      <c r="F328" s="199" t="s">
        <v>414</v>
      </c>
      <c r="G328" s="197"/>
      <c r="H328" s="198" t="s">
        <v>28</v>
      </c>
      <c r="I328" s="200"/>
      <c r="J328" s="197"/>
      <c r="K328" s="197"/>
      <c r="L328" s="201"/>
      <c r="M328" s="202"/>
      <c r="N328" s="203"/>
      <c r="O328" s="203"/>
      <c r="P328" s="203"/>
      <c r="Q328" s="203"/>
      <c r="R328" s="203"/>
      <c r="S328" s="203"/>
      <c r="T328" s="204"/>
      <c r="AT328" s="205" t="s">
        <v>141</v>
      </c>
      <c r="AU328" s="205" t="s">
        <v>83</v>
      </c>
      <c r="AV328" s="13" t="s">
        <v>81</v>
      </c>
      <c r="AW328" s="13" t="s">
        <v>34</v>
      </c>
      <c r="AX328" s="13" t="s">
        <v>73</v>
      </c>
      <c r="AY328" s="205" t="s">
        <v>128</v>
      </c>
    </row>
    <row r="329" spans="1:65" s="14" customFormat="1" ht="10.199999999999999">
      <c r="B329" s="206"/>
      <c r="C329" s="207"/>
      <c r="D329" s="189" t="s">
        <v>141</v>
      </c>
      <c r="E329" s="208" t="s">
        <v>28</v>
      </c>
      <c r="F329" s="209" t="s">
        <v>425</v>
      </c>
      <c r="G329" s="207"/>
      <c r="H329" s="210">
        <v>0.12</v>
      </c>
      <c r="I329" s="211"/>
      <c r="J329" s="207"/>
      <c r="K329" s="207"/>
      <c r="L329" s="212"/>
      <c r="M329" s="213"/>
      <c r="N329" s="214"/>
      <c r="O329" s="214"/>
      <c r="P329" s="214"/>
      <c r="Q329" s="214"/>
      <c r="R329" s="214"/>
      <c r="S329" s="214"/>
      <c r="T329" s="215"/>
      <c r="AT329" s="216" t="s">
        <v>141</v>
      </c>
      <c r="AU329" s="216" t="s">
        <v>83</v>
      </c>
      <c r="AV329" s="14" t="s">
        <v>83</v>
      </c>
      <c r="AW329" s="14" t="s">
        <v>34</v>
      </c>
      <c r="AX329" s="14" t="s">
        <v>73</v>
      </c>
      <c r="AY329" s="216" t="s">
        <v>128</v>
      </c>
    </row>
    <row r="330" spans="1:65" s="15" customFormat="1" ht="10.199999999999999">
      <c r="B330" s="217"/>
      <c r="C330" s="218"/>
      <c r="D330" s="189" t="s">
        <v>141</v>
      </c>
      <c r="E330" s="219" t="s">
        <v>28</v>
      </c>
      <c r="F330" s="220" t="s">
        <v>164</v>
      </c>
      <c r="G330" s="218"/>
      <c r="H330" s="221">
        <v>0.26800000000000002</v>
      </c>
      <c r="I330" s="222"/>
      <c r="J330" s="218"/>
      <c r="K330" s="218"/>
      <c r="L330" s="223"/>
      <c r="M330" s="224"/>
      <c r="N330" s="225"/>
      <c r="O330" s="225"/>
      <c r="P330" s="225"/>
      <c r="Q330" s="225"/>
      <c r="R330" s="225"/>
      <c r="S330" s="225"/>
      <c r="T330" s="226"/>
      <c r="AT330" s="227" t="s">
        <v>141</v>
      </c>
      <c r="AU330" s="227" t="s">
        <v>83</v>
      </c>
      <c r="AV330" s="15" t="s">
        <v>135</v>
      </c>
      <c r="AW330" s="15" t="s">
        <v>34</v>
      </c>
      <c r="AX330" s="15" t="s">
        <v>81</v>
      </c>
      <c r="AY330" s="227" t="s">
        <v>128</v>
      </c>
    </row>
    <row r="331" spans="1:65" s="2" customFormat="1" ht="16.5" customHeight="1">
      <c r="A331" s="36"/>
      <c r="B331" s="37"/>
      <c r="C331" s="176" t="s">
        <v>426</v>
      </c>
      <c r="D331" s="176" t="s">
        <v>130</v>
      </c>
      <c r="E331" s="177" t="s">
        <v>427</v>
      </c>
      <c r="F331" s="178" t="s">
        <v>428</v>
      </c>
      <c r="G331" s="179" t="s">
        <v>244</v>
      </c>
      <c r="H331" s="180">
        <v>0.97599999999999998</v>
      </c>
      <c r="I331" s="181"/>
      <c r="J331" s="182">
        <f>ROUND(I331*H331,2)</f>
        <v>0</v>
      </c>
      <c r="K331" s="178" t="s">
        <v>134</v>
      </c>
      <c r="L331" s="41"/>
      <c r="M331" s="183" t="s">
        <v>28</v>
      </c>
      <c r="N331" s="184" t="s">
        <v>46</v>
      </c>
      <c r="O331" s="67"/>
      <c r="P331" s="185">
        <f>O331*H331</f>
        <v>0</v>
      </c>
      <c r="Q331" s="185">
        <v>1.03955</v>
      </c>
      <c r="R331" s="185">
        <f>Q331*H331</f>
        <v>1.0146008</v>
      </c>
      <c r="S331" s="185">
        <v>0</v>
      </c>
      <c r="T331" s="186">
        <f>S331*H331</f>
        <v>0</v>
      </c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R331" s="187" t="s">
        <v>135</v>
      </c>
      <c r="AT331" s="187" t="s">
        <v>130</v>
      </c>
      <c r="AU331" s="187" t="s">
        <v>83</v>
      </c>
      <c r="AY331" s="19" t="s">
        <v>128</v>
      </c>
      <c r="BE331" s="188">
        <f>IF(N331="základní",J331,0)</f>
        <v>0</v>
      </c>
      <c r="BF331" s="188">
        <f>IF(N331="snížená",J331,0)</f>
        <v>0</v>
      </c>
      <c r="BG331" s="188">
        <f>IF(N331="zákl. přenesená",J331,0)</f>
        <v>0</v>
      </c>
      <c r="BH331" s="188">
        <f>IF(N331="sníž. přenesená",J331,0)</f>
        <v>0</v>
      </c>
      <c r="BI331" s="188">
        <f>IF(N331="nulová",J331,0)</f>
        <v>0</v>
      </c>
      <c r="BJ331" s="19" t="s">
        <v>135</v>
      </c>
      <c r="BK331" s="188">
        <f>ROUND(I331*H331,2)</f>
        <v>0</v>
      </c>
      <c r="BL331" s="19" t="s">
        <v>135</v>
      </c>
      <c r="BM331" s="187" t="s">
        <v>429</v>
      </c>
    </row>
    <row r="332" spans="1:65" s="2" customFormat="1" ht="28.8">
      <c r="A332" s="36"/>
      <c r="B332" s="37"/>
      <c r="C332" s="38"/>
      <c r="D332" s="189" t="s">
        <v>137</v>
      </c>
      <c r="E332" s="38"/>
      <c r="F332" s="190" t="s">
        <v>430</v>
      </c>
      <c r="G332" s="38"/>
      <c r="H332" s="38"/>
      <c r="I332" s="191"/>
      <c r="J332" s="38"/>
      <c r="K332" s="38"/>
      <c r="L332" s="41"/>
      <c r="M332" s="192"/>
      <c r="N332" s="193"/>
      <c r="O332" s="67"/>
      <c r="P332" s="67"/>
      <c r="Q332" s="67"/>
      <c r="R332" s="67"/>
      <c r="S332" s="67"/>
      <c r="T332" s="68"/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T332" s="19" t="s">
        <v>137</v>
      </c>
      <c r="AU332" s="19" t="s">
        <v>83</v>
      </c>
    </row>
    <row r="333" spans="1:65" s="2" customFormat="1" ht="10.199999999999999">
      <c r="A333" s="36"/>
      <c r="B333" s="37"/>
      <c r="C333" s="38"/>
      <c r="D333" s="194" t="s">
        <v>139</v>
      </c>
      <c r="E333" s="38"/>
      <c r="F333" s="195" t="s">
        <v>431</v>
      </c>
      <c r="G333" s="38"/>
      <c r="H333" s="38"/>
      <c r="I333" s="191"/>
      <c r="J333" s="38"/>
      <c r="K333" s="38"/>
      <c r="L333" s="41"/>
      <c r="M333" s="192"/>
      <c r="N333" s="193"/>
      <c r="O333" s="67"/>
      <c r="P333" s="67"/>
      <c r="Q333" s="67"/>
      <c r="R333" s="67"/>
      <c r="S333" s="67"/>
      <c r="T333" s="68"/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T333" s="19" t="s">
        <v>139</v>
      </c>
      <c r="AU333" s="19" t="s">
        <v>83</v>
      </c>
    </row>
    <row r="334" spans="1:65" s="13" customFormat="1" ht="20.399999999999999">
      <c r="B334" s="196"/>
      <c r="C334" s="197"/>
      <c r="D334" s="189" t="s">
        <v>141</v>
      </c>
      <c r="E334" s="198" t="s">
        <v>28</v>
      </c>
      <c r="F334" s="199" t="s">
        <v>432</v>
      </c>
      <c r="G334" s="197"/>
      <c r="H334" s="198" t="s">
        <v>28</v>
      </c>
      <c r="I334" s="200"/>
      <c r="J334" s="197"/>
      <c r="K334" s="197"/>
      <c r="L334" s="201"/>
      <c r="M334" s="202"/>
      <c r="N334" s="203"/>
      <c r="O334" s="203"/>
      <c r="P334" s="203"/>
      <c r="Q334" s="203"/>
      <c r="R334" s="203"/>
      <c r="S334" s="203"/>
      <c r="T334" s="204"/>
      <c r="AT334" s="205" t="s">
        <v>141</v>
      </c>
      <c r="AU334" s="205" t="s">
        <v>83</v>
      </c>
      <c r="AV334" s="13" t="s">
        <v>81</v>
      </c>
      <c r="AW334" s="13" t="s">
        <v>34</v>
      </c>
      <c r="AX334" s="13" t="s">
        <v>73</v>
      </c>
      <c r="AY334" s="205" t="s">
        <v>128</v>
      </c>
    </row>
    <row r="335" spans="1:65" s="13" customFormat="1" ht="10.199999999999999">
      <c r="B335" s="196"/>
      <c r="C335" s="197"/>
      <c r="D335" s="189" t="s">
        <v>141</v>
      </c>
      <c r="E335" s="198" t="s">
        <v>28</v>
      </c>
      <c r="F335" s="199" t="s">
        <v>433</v>
      </c>
      <c r="G335" s="197"/>
      <c r="H335" s="198" t="s">
        <v>28</v>
      </c>
      <c r="I335" s="200"/>
      <c r="J335" s="197"/>
      <c r="K335" s="197"/>
      <c r="L335" s="201"/>
      <c r="M335" s="202"/>
      <c r="N335" s="203"/>
      <c r="O335" s="203"/>
      <c r="P335" s="203"/>
      <c r="Q335" s="203"/>
      <c r="R335" s="203"/>
      <c r="S335" s="203"/>
      <c r="T335" s="204"/>
      <c r="AT335" s="205" t="s">
        <v>141</v>
      </c>
      <c r="AU335" s="205" t="s">
        <v>83</v>
      </c>
      <c r="AV335" s="13" t="s">
        <v>81</v>
      </c>
      <c r="AW335" s="13" t="s">
        <v>34</v>
      </c>
      <c r="AX335" s="13" t="s">
        <v>73</v>
      </c>
      <c r="AY335" s="205" t="s">
        <v>128</v>
      </c>
    </row>
    <row r="336" spans="1:65" s="14" customFormat="1" ht="10.199999999999999">
      <c r="B336" s="206"/>
      <c r="C336" s="207"/>
      <c r="D336" s="189" t="s">
        <v>141</v>
      </c>
      <c r="E336" s="208" t="s">
        <v>28</v>
      </c>
      <c r="F336" s="209" t="s">
        <v>434</v>
      </c>
      <c r="G336" s="207"/>
      <c r="H336" s="210">
        <v>0.94399999999999995</v>
      </c>
      <c r="I336" s="211"/>
      <c r="J336" s="207"/>
      <c r="K336" s="207"/>
      <c r="L336" s="212"/>
      <c r="M336" s="213"/>
      <c r="N336" s="214"/>
      <c r="O336" s="214"/>
      <c r="P336" s="214"/>
      <c r="Q336" s="214"/>
      <c r="R336" s="214"/>
      <c r="S336" s="214"/>
      <c r="T336" s="215"/>
      <c r="AT336" s="216" t="s">
        <v>141</v>
      </c>
      <c r="AU336" s="216" t="s">
        <v>83</v>
      </c>
      <c r="AV336" s="14" t="s">
        <v>83</v>
      </c>
      <c r="AW336" s="14" t="s">
        <v>34</v>
      </c>
      <c r="AX336" s="14" t="s">
        <v>73</v>
      </c>
      <c r="AY336" s="216" t="s">
        <v>128</v>
      </c>
    </row>
    <row r="337" spans="1:65" s="13" customFormat="1" ht="10.199999999999999">
      <c r="B337" s="196"/>
      <c r="C337" s="197"/>
      <c r="D337" s="189" t="s">
        <v>141</v>
      </c>
      <c r="E337" s="198" t="s">
        <v>28</v>
      </c>
      <c r="F337" s="199" t="s">
        <v>435</v>
      </c>
      <c r="G337" s="197"/>
      <c r="H337" s="198" t="s">
        <v>28</v>
      </c>
      <c r="I337" s="200"/>
      <c r="J337" s="197"/>
      <c r="K337" s="197"/>
      <c r="L337" s="201"/>
      <c r="M337" s="202"/>
      <c r="N337" s="203"/>
      <c r="O337" s="203"/>
      <c r="P337" s="203"/>
      <c r="Q337" s="203"/>
      <c r="R337" s="203"/>
      <c r="S337" s="203"/>
      <c r="T337" s="204"/>
      <c r="AT337" s="205" t="s">
        <v>141</v>
      </c>
      <c r="AU337" s="205" t="s">
        <v>83</v>
      </c>
      <c r="AV337" s="13" t="s">
        <v>81</v>
      </c>
      <c r="AW337" s="13" t="s">
        <v>34</v>
      </c>
      <c r="AX337" s="13" t="s">
        <v>73</v>
      </c>
      <c r="AY337" s="205" t="s">
        <v>128</v>
      </c>
    </row>
    <row r="338" spans="1:65" s="14" customFormat="1" ht="10.199999999999999">
      <c r="B338" s="206"/>
      <c r="C338" s="207"/>
      <c r="D338" s="189" t="s">
        <v>141</v>
      </c>
      <c r="E338" s="208" t="s">
        <v>28</v>
      </c>
      <c r="F338" s="209" t="s">
        <v>436</v>
      </c>
      <c r="G338" s="207"/>
      <c r="H338" s="210">
        <v>3.2000000000000001E-2</v>
      </c>
      <c r="I338" s="211"/>
      <c r="J338" s="207"/>
      <c r="K338" s="207"/>
      <c r="L338" s="212"/>
      <c r="M338" s="213"/>
      <c r="N338" s="214"/>
      <c r="O338" s="214"/>
      <c r="P338" s="214"/>
      <c r="Q338" s="214"/>
      <c r="R338" s="214"/>
      <c r="S338" s="214"/>
      <c r="T338" s="215"/>
      <c r="AT338" s="216" t="s">
        <v>141</v>
      </c>
      <c r="AU338" s="216" t="s">
        <v>83</v>
      </c>
      <c r="AV338" s="14" t="s">
        <v>83</v>
      </c>
      <c r="AW338" s="14" t="s">
        <v>34</v>
      </c>
      <c r="AX338" s="14" t="s">
        <v>73</v>
      </c>
      <c r="AY338" s="216" t="s">
        <v>128</v>
      </c>
    </row>
    <row r="339" spans="1:65" s="15" customFormat="1" ht="10.199999999999999">
      <c r="B339" s="217"/>
      <c r="C339" s="218"/>
      <c r="D339" s="189" t="s">
        <v>141</v>
      </c>
      <c r="E339" s="219" t="s">
        <v>28</v>
      </c>
      <c r="F339" s="220" t="s">
        <v>164</v>
      </c>
      <c r="G339" s="218"/>
      <c r="H339" s="221">
        <v>0.97599999999999998</v>
      </c>
      <c r="I339" s="222"/>
      <c r="J339" s="218"/>
      <c r="K339" s="218"/>
      <c r="L339" s="223"/>
      <c r="M339" s="224"/>
      <c r="N339" s="225"/>
      <c r="O339" s="225"/>
      <c r="P339" s="225"/>
      <c r="Q339" s="225"/>
      <c r="R339" s="225"/>
      <c r="S339" s="225"/>
      <c r="T339" s="226"/>
      <c r="AT339" s="227" t="s">
        <v>141</v>
      </c>
      <c r="AU339" s="227" t="s">
        <v>83</v>
      </c>
      <c r="AV339" s="15" t="s">
        <v>135</v>
      </c>
      <c r="AW339" s="15" t="s">
        <v>34</v>
      </c>
      <c r="AX339" s="15" t="s">
        <v>81</v>
      </c>
      <c r="AY339" s="227" t="s">
        <v>128</v>
      </c>
    </row>
    <row r="340" spans="1:65" s="12" customFormat="1" ht="22.8" customHeight="1">
      <c r="B340" s="160"/>
      <c r="C340" s="161"/>
      <c r="D340" s="162" t="s">
        <v>72</v>
      </c>
      <c r="E340" s="174" t="s">
        <v>135</v>
      </c>
      <c r="F340" s="174" t="s">
        <v>437</v>
      </c>
      <c r="G340" s="161"/>
      <c r="H340" s="161"/>
      <c r="I340" s="164"/>
      <c r="J340" s="175">
        <f>BK340</f>
        <v>0</v>
      </c>
      <c r="K340" s="161"/>
      <c r="L340" s="166"/>
      <c r="M340" s="167"/>
      <c r="N340" s="168"/>
      <c r="O340" s="168"/>
      <c r="P340" s="169">
        <f>SUM(P341:P378)</f>
        <v>0</v>
      </c>
      <c r="Q340" s="168"/>
      <c r="R340" s="169">
        <f>SUM(R341:R378)</f>
        <v>53.704287001600001</v>
      </c>
      <c r="S340" s="168"/>
      <c r="T340" s="170">
        <f>SUM(T341:T378)</f>
        <v>0</v>
      </c>
      <c r="AR340" s="171" t="s">
        <v>81</v>
      </c>
      <c r="AT340" s="172" t="s">
        <v>72</v>
      </c>
      <c r="AU340" s="172" t="s">
        <v>81</v>
      </c>
      <c r="AY340" s="171" t="s">
        <v>128</v>
      </c>
      <c r="BK340" s="173">
        <f>SUM(BK341:BK378)</f>
        <v>0</v>
      </c>
    </row>
    <row r="341" spans="1:65" s="2" customFormat="1" ht="16.5" customHeight="1">
      <c r="A341" s="36"/>
      <c r="B341" s="37"/>
      <c r="C341" s="176" t="s">
        <v>438</v>
      </c>
      <c r="D341" s="176" t="s">
        <v>130</v>
      </c>
      <c r="E341" s="177" t="s">
        <v>439</v>
      </c>
      <c r="F341" s="178" t="s">
        <v>440</v>
      </c>
      <c r="G341" s="179" t="s">
        <v>133</v>
      </c>
      <c r="H341" s="180">
        <v>69.44</v>
      </c>
      <c r="I341" s="181"/>
      <c r="J341" s="182">
        <f>ROUND(I341*H341,2)</f>
        <v>0</v>
      </c>
      <c r="K341" s="178" t="s">
        <v>134</v>
      </c>
      <c r="L341" s="41"/>
      <c r="M341" s="183" t="s">
        <v>28</v>
      </c>
      <c r="N341" s="184" t="s">
        <v>46</v>
      </c>
      <c r="O341" s="67"/>
      <c r="P341" s="185">
        <f>O341*H341</f>
        <v>0</v>
      </c>
      <c r="Q341" s="185">
        <v>0</v>
      </c>
      <c r="R341" s="185">
        <f>Q341*H341</f>
        <v>0</v>
      </c>
      <c r="S341" s="185">
        <v>0</v>
      </c>
      <c r="T341" s="186">
        <f>S341*H341</f>
        <v>0</v>
      </c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R341" s="187" t="s">
        <v>135</v>
      </c>
      <c r="AT341" s="187" t="s">
        <v>130</v>
      </c>
      <c r="AU341" s="187" t="s">
        <v>83</v>
      </c>
      <c r="AY341" s="19" t="s">
        <v>128</v>
      </c>
      <c r="BE341" s="188">
        <f>IF(N341="základní",J341,0)</f>
        <v>0</v>
      </c>
      <c r="BF341" s="188">
        <f>IF(N341="snížená",J341,0)</f>
        <v>0</v>
      </c>
      <c r="BG341" s="188">
        <f>IF(N341="zákl. přenesená",J341,0)</f>
        <v>0</v>
      </c>
      <c r="BH341" s="188">
        <f>IF(N341="sníž. přenesená",J341,0)</f>
        <v>0</v>
      </c>
      <c r="BI341" s="188">
        <f>IF(N341="nulová",J341,0)</f>
        <v>0</v>
      </c>
      <c r="BJ341" s="19" t="s">
        <v>135</v>
      </c>
      <c r="BK341" s="188">
        <f>ROUND(I341*H341,2)</f>
        <v>0</v>
      </c>
      <c r="BL341" s="19" t="s">
        <v>135</v>
      </c>
      <c r="BM341" s="187" t="s">
        <v>441</v>
      </c>
    </row>
    <row r="342" spans="1:65" s="2" customFormat="1" ht="10.199999999999999">
      <c r="A342" s="36"/>
      <c r="B342" s="37"/>
      <c r="C342" s="38"/>
      <c r="D342" s="189" t="s">
        <v>137</v>
      </c>
      <c r="E342" s="38"/>
      <c r="F342" s="190" t="s">
        <v>442</v>
      </c>
      <c r="G342" s="38"/>
      <c r="H342" s="38"/>
      <c r="I342" s="191"/>
      <c r="J342" s="38"/>
      <c r="K342" s="38"/>
      <c r="L342" s="41"/>
      <c r="M342" s="192"/>
      <c r="N342" s="193"/>
      <c r="O342" s="67"/>
      <c r="P342" s="67"/>
      <c r="Q342" s="67"/>
      <c r="R342" s="67"/>
      <c r="S342" s="67"/>
      <c r="T342" s="68"/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T342" s="19" t="s">
        <v>137</v>
      </c>
      <c r="AU342" s="19" t="s">
        <v>83</v>
      </c>
    </row>
    <row r="343" spans="1:65" s="2" customFormat="1" ht="10.199999999999999">
      <c r="A343" s="36"/>
      <c r="B343" s="37"/>
      <c r="C343" s="38"/>
      <c r="D343" s="194" t="s">
        <v>139</v>
      </c>
      <c r="E343" s="38"/>
      <c r="F343" s="195" t="s">
        <v>443</v>
      </c>
      <c r="G343" s="38"/>
      <c r="H343" s="38"/>
      <c r="I343" s="191"/>
      <c r="J343" s="38"/>
      <c r="K343" s="38"/>
      <c r="L343" s="41"/>
      <c r="M343" s="192"/>
      <c r="N343" s="193"/>
      <c r="O343" s="67"/>
      <c r="P343" s="67"/>
      <c r="Q343" s="67"/>
      <c r="R343" s="67"/>
      <c r="S343" s="67"/>
      <c r="T343" s="68"/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T343" s="19" t="s">
        <v>139</v>
      </c>
      <c r="AU343" s="19" t="s">
        <v>83</v>
      </c>
    </row>
    <row r="344" spans="1:65" s="13" customFormat="1" ht="10.199999999999999">
      <c r="B344" s="196"/>
      <c r="C344" s="197"/>
      <c r="D344" s="189" t="s">
        <v>141</v>
      </c>
      <c r="E344" s="198" t="s">
        <v>28</v>
      </c>
      <c r="F344" s="199" t="s">
        <v>159</v>
      </c>
      <c r="G344" s="197"/>
      <c r="H344" s="198" t="s">
        <v>28</v>
      </c>
      <c r="I344" s="200"/>
      <c r="J344" s="197"/>
      <c r="K344" s="197"/>
      <c r="L344" s="201"/>
      <c r="M344" s="202"/>
      <c r="N344" s="203"/>
      <c r="O344" s="203"/>
      <c r="P344" s="203"/>
      <c r="Q344" s="203"/>
      <c r="R344" s="203"/>
      <c r="S344" s="203"/>
      <c r="T344" s="204"/>
      <c r="AT344" s="205" t="s">
        <v>141</v>
      </c>
      <c r="AU344" s="205" t="s">
        <v>83</v>
      </c>
      <c r="AV344" s="13" t="s">
        <v>81</v>
      </c>
      <c r="AW344" s="13" t="s">
        <v>34</v>
      </c>
      <c r="AX344" s="13" t="s">
        <v>73</v>
      </c>
      <c r="AY344" s="205" t="s">
        <v>128</v>
      </c>
    </row>
    <row r="345" spans="1:65" s="13" customFormat="1" ht="10.199999999999999">
      <c r="B345" s="196"/>
      <c r="C345" s="197"/>
      <c r="D345" s="189" t="s">
        <v>141</v>
      </c>
      <c r="E345" s="198" t="s">
        <v>28</v>
      </c>
      <c r="F345" s="199" t="s">
        <v>444</v>
      </c>
      <c r="G345" s="197"/>
      <c r="H345" s="198" t="s">
        <v>28</v>
      </c>
      <c r="I345" s="200"/>
      <c r="J345" s="197"/>
      <c r="K345" s="197"/>
      <c r="L345" s="201"/>
      <c r="M345" s="202"/>
      <c r="N345" s="203"/>
      <c r="O345" s="203"/>
      <c r="P345" s="203"/>
      <c r="Q345" s="203"/>
      <c r="R345" s="203"/>
      <c r="S345" s="203"/>
      <c r="T345" s="204"/>
      <c r="AT345" s="205" t="s">
        <v>141</v>
      </c>
      <c r="AU345" s="205" t="s">
        <v>83</v>
      </c>
      <c r="AV345" s="13" t="s">
        <v>81</v>
      </c>
      <c r="AW345" s="13" t="s">
        <v>34</v>
      </c>
      <c r="AX345" s="13" t="s">
        <v>73</v>
      </c>
      <c r="AY345" s="205" t="s">
        <v>128</v>
      </c>
    </row>
    <row r="346" spans="1:65" s="13" customFormat="1" ht="10.199999999999999">
      <c r="B346" s="196"/>
      <c r="C346" s="197"/>
      <c r="D346" s="189" t="s">
        <v>141</v>
      </c>
      <c r="E346" s="198" t="s">
        <v>28</v>
      </c>
      <c r="F346" s="199" t="s">
        <v>445</v>
      </c>
      <c r="G346" s="197"/>
      <c r="H346" s="198" t="s">
        <v>28</v>
      </c>
      <c r="I346" s="200"/>
      <c r="J346" s="197"/>
      <c r="K346" s="197"/>
      <c r="L346" s="201"/>
      <c r="M346" s="202"/>
      <c r="N346" s="203"/>
      <c r="O346" s="203"/>
      <c r="P346" s="203"/>
      <c r="Q346" s="203"/>
      <c r="R346" s="203"/>
      <c r="S346" s="203"/>
      <c r="T346" s="204"/>
      <c r="AT346" s="205" t="s">
        <v>141</v>
      </c>
      <c r="AU346" s="205" t="s">
        <v>83</v>
      </c>
      <c r="AV346" s="13" t="s">
        <v>81</v>
      </c>
      <c r="AW346" s="13" t="s">
        <v>34</v>
      </c>
      <c r="AX346" s="13" t="s">
        <v>73</v>
      </c>
      <c r="AY346" s="205" t="s">
        <v>128</v>
      </c>
    </row>
    <row r="347" spans="1:65" s="14" customFormat="1" ht="10.199999999999999">
      <c r="B347" s="206"/>
      <c r="C347" s="207"/>
      <c r="D347" s="189" t="s">
        <v>141</v>
      </c>
      <c r="E347" s="208" t="s">
        <v>28</v>
      </c>
      <c r="F347" s="209" t="s">
        <v>446</v>
      </c>
      <c r="G347" s="207"/>
      <c r="H347" s="210">
        <v>68.09</v>
      </c>
      <c r="I347" s="211"/>
      <c r="J347" s="207"/>
      <c r="K347" s="207"/>
      <c r="L347" s="212"/>
      <c r="M347" s="213"/>
      <c r="N347" s="214"/>
      <c r="O347" s="214"/>
      <c r="P347" s="214"/>
      <c r="Q347" s="214"/>
      <c r="R347" s="214"/>
      <c r="S347" s="214"/>
      <c r="T347" s="215"/>
      <c r="AT347" s="216" t="s">
        <v>141</v>
      </c>
      <c r="AU347" s="216" t="s">
        <v>83</v>
      </c>
      <c r="AV347" s="14" t="s">
        <v>83</v>
      </c>
      <c r="AW347" s="14" t="s">
        <v>34</v>
      </c>
      <c r="AX347" s="14" t="s">
        <v>73</v>
      </c>
      <c r="AY347" s="216" t="s">
        <v>128</v>
      </c>
    </row>
    <row r="348" spans="1:65" s="13" customFormat="1" ht="10.199999999999999">
      <c r="B348" s="196"/>
      <c r="C348" s="197"/>
      <c r="D348" s="189" t="s">
        <v>141</v>
      </c>
      <c r="E348" s="198" t="s">
        <v>28</v>
      </c>
      <c r="F348" s="199" t="s">
        <v>447</v>
      </c>
      <c r="G348" s="197"/>
      <c r="H348" s="198" t="s">
        <v>28</v>
      </c>
      <c r="I348" s="200"/>
      <c r="J348" s="197"/>
      <c r="K348" s="197"/>
      <c r="L348" s="201"/>
      <c r="M348" s="202"/>
      <c r="N348" s="203"/>
      <c r="O348" s="203"/>
      <c r="P348" s="203"/>
      <c r="Q348" s="203"/>
      <c r="R348" s="203"/>
      <c r="S348" s="203"/>
      <c r="T348" s="204"/>
      <c r="AT348" s="205" t="s">
        <v>141</v>
      </c>
      <c r="AU348" s="205" t="s">
        <v>83</v>
      </c>
      <c r="AV348" s="13" t="s">
        <v>81</v>
      </c>
      <c r="AW348" s="13" t="s">
        <v>34</v>
      </c>
      <c r="AX348" s="13" t="s">
        <v>73</v>
      </c>
      <c r="AY348" s="205" t="s">
        <v>128</v>
      </c>
    </row>
    <row r="349" spans="1:65" s="14" customFormat="1" ht="10.199999999999999">
      <c r="B349" s="206"/>
      <c r="C349" s="207"/>
      <c r="D349" s="189" t="s">
        <v>141</v>
      </c>
      <c r="E349" s="208" t="s">
        <v>28</v>
      </c>
      <c r="F349" s="209" t="s">
        <v>448</v>
      </c>
      <c r="G349" s="207"/>
      <c r="H349" s="210">
        <v>1.35</v>
      </c>
      <c r="I349" s="211"/>
      <c r="J349" s="207"/>
      <c r="K349" s="207"/>
      <c r="L349" s="212"/>
      <c r="M349" s="213"/>
      <c r="N349" s="214"/>
      <c r="O349" s="214"/>
      <c r="P349" s="214"/>
      <c r="Q349" s="214"/>
      <c r="R349" s="214"/>
      <c r="S349" s="214"/>
      <c r="T349" s="215"/>
      <c r="AT349" s="216" t="s">
        <v>141</v>
      </c>
      <c r="AU349" s="216" t="s">
        <v>83</v>
      </c>
      <c r="AV349" s="14" t="s">
        <v>83</v>
      </c>
      <c r="AW349" s="14" t="s">
        <v>34</v>
      </c>
      <c r="AX349" s="14" t="s">
        <v>73</v>
      </c>
      <c r="AY349" s="216" t="s">
        <v>128</v>
      </c>
    </row>
    <row r="350" spans="1:65" s="15" customFormat="1" ht="10.199999999999999">
      <c r="B350" s="217"/>
      <c r="C350" s="218"/>
      <c r="D350" s="189" t="s">
        <v>141</v>
      </c>
      <c r="E350" s="219" t="s">
        <v>28</v>
      </c>
      <c r="F350" s="220" t="s">
        <v>164</v>
      </c>
      <c r="G350" s="218"/>
      <c r="H350" s="221">
        <v>69.44</v>
      </c>
      <c r="I350" s="222"/>
      <c r="J350" s="218"/>
      <c r="K350" s="218"/>
      <c r="L350" s="223"/>
      <c r="M350" s="224"/>
      <c r="N350" s="225"/>
      <c r="O350" s="225"/>
      <c r="P350" s="225"/>
      <c r="Q350" s="225"/>
      <c r="R350" s="225"/>
      <c r="S350" s="225"/>
      <c r="T350" s="226"/>
      <c r="AT350" s="227" t="s">
        <v>141</v>
      </c>
      <c r="AU350" s="227" t="s">
        <v>83</v>
      </c>
      <c r="AV350" s="15" t="s">
        <v>135</v>
      </c>
      <c r="AW350" s="15" t="s">
        <v>34</v>
      </c>
      <c r="AX350" s="15" t="s">
        <v>81</v>
      </c>
      <c r="AY350" s="227" t="s">
        <v>128</v>
      </c>
    </row>
    <row r="351" spans="1:65" s="2" customFormat="1" ht="16.5" customHeight="1">
      <c r="A351" s="36"/>
      <c r="B351" s="37"/>
      <c r="C351" s="176" t="s">
        <v>449</v>
      </c>
      <c r="D351" s="176" t="s">
        <v>130</v>
      </c>
      <c r="E351" s="177" t="s">
        <v>450</v>
      </c>
      <c r="F351" s="178" t="s">
        <v>451</v>
      </c>
      <c r="G351" s="179" t="s">
        <v>133</v>
      </c>
      <c r="H351" s="180">
        <v>69.44</v>
      </c>
      <c r="I351" s="181"/>
      <c r="J351" s="182">
        <f>ROUND(I351*H351,2)</f>
        <v>0</v>
      </c>
      <c r="K351" s="178" t="s">
        <v>134</v>
      </c>
      <c r="L351" s="41"/>
      <c r="M351" s="183" t="s">
        <v>28</v>
      </c>
      <c r="N351" s="184" t="s">
        <v>46</v>
      </c>
      <c r="O351" s="67"/>
      <c r="P351" s="185">
        <f>O351*H351</f>
        <v>0</v>
      </c>
      <c r="Q351" s="185">
        <v>0.20039999999999999</v>
      </c>
      <c r="R351" s="185">
        <f>Q351*H351</f>
        <v>13.915775999999999</v>
      </c>
      <c r="S351" s="185">
        <v>0</v>
      </c>
      <c r="T351" s="186">
        <f>S351*H351</f>
        <v>0</v>
      </c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R351" s="187" t="s">
        <v>135</v>
      </c>
      <c r="AT351" s="187" t="s">
        <v>130</v>
      </c>
      <c r="AU351" s="187" t="s">
        <v>83</v>
      </c>
      <c r="AY351" s="19" t="s">
        <v>128</v>
      </c>
      <c r="BE351" s="188">
        <f>IF(N351="základní",J351,0)</f>
        <v>0</v>
      </c>
      <c r="BF351" s="188">
        <f>IF(N351="snížená",J351,0)</f>
        <v>0</v>
      </c>
      <c r="BG351" s="188">
        <f>IF(N351="zákl. přenesená",J351,0)</f>
        <v>0</v>
      </c>
      <c r="BH351" s="188">
        <f>IF(N351="sníž. přenesená",J351,0)</f>
        <v>0</v>
      </c>
      <c r="BI351" s="188">
        <f>IF(N351="nulová",J351,0)</f>
        <v>0</v>
      </c>
      <c r="BJ351" s="19" t="s">
        <v>135</v>
      </c>
      <c r="BK351" s="188">
        <f>ROUND(I351*H351,2)</f>
        <v>0</v>
      </c>
      <c r="BL351" s="19" t="s">
        <v>135</v>
      </c>
      <c r="BM351" s="187" t="s">
        <v>452</v>
      </c>
    </row>
    <row r="352" spans="1:65" s="2" customFormat="1" ht="10.199999999999999">
      <c r="A352" s="36"/>
      <c r="B352" s="37"/>
      <c r="C352" s="38"/>
      <c r="D352" s="189" t="s">
        <v>137</v>
      </c>
      <c r="E352" s="38"/>
      <c r="F352" s="190" t="s">
        <v>453</v>
      </c>
      <c r="G352" s="38"/>
      <c r="H352" s="38"/>
      <c r="I352" s="191"/>
      <c r="J352" s="38"/>
      <c r="K352" s="38"/>
      <c r="L352" s="41"/>
      <c r="M352" s="192"/>
      <c r="N352" s="193"/>
      <c r="O352" s="67"/>
      <c r="P352" s="67"/>
      <c r="Q352" s="67"/>
      <c r="R352" s="67"/>
      <c r="S352" s="67"/>
      <c r="T352" s="68"/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T352" s="19" t="s">
        <v>137</v>
      </c>
      <c r="AU352" s="19" t="s">
        <v>83</v>
      </c>
    </row>
    <row r="353" spans="1:65" s="2" customFormat="1" ht="10.199999999999999">
      <c r="A353" s="36"/>
      <c r="B353" s="37"/>
      <c r="C353" s="38"/>
      <c r="D353" s="194" t="s">
        <v>139</v>
      </c>
      <c r="E353" s="38"/>
      <c r="F353" s="195" t="s">
        <v>454</v>
      </c>
      <c r="G353" s="38"/>
      <c r="H353" s="38"/>
      <c r="I353" s="191"/>
      <c r="J353" s="38"/>
      <c r="K353" s="38"/>
      <c r="L353" s="41"/>
      <c r="M353" s="192"/>
      <c r="N353" s="193"/>
      <c r="O353" s="67"/>
      <c r="P353" s="67"/>
      <c r="Q353" s="67"/>
      <c r="R353" s="67"/>
      <c r="S353" s="67"/>
      <c r="T353" s="68"/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T353" s="19" t="s">
        <v>139</v>
      </c>
      <c r="AU353" s="19" t="s">
        <v>83</v>
      </c>
    </row>
    <row r="354" spans="1:65" s="13" customFormat="1" ht="10.199999999999999">
      <c r="B354" s="196"/>
      <c r="C354" s="197"/>
      <c r="D354" s="189" t="s">
        <v>141</v>
      </c>
      <c r="E354" s="198" t="s">
        <v>28</v>
      </c>
      <c r="F354" s="199" t="s">
        <v>455</v>
      </c>
      <c r="G354" s="197"/>
      <c r="H354" s="198" t="s">
        <v>28</v>
      </c>
      <c r="I354" s="200"/>
      <c r="J354" s="197"/>
      <c r="K354" s="197"/>
      <c r="L354" s="201"/>
      <c r="M354" s="202"/>
      <c r="N354" s="203"/>
      <c r="O354" s="203"/>
      <c r="P354" s="203"/>
      <c r="Q354" s="203"/>
      <c r="R354" s="203"/>
      <c r="S354" s="203"/>
      <c r="T354" s="204"/>
      <c r="AT354" s="205" t="s">
        <v>141</v>
      </c>
      <c r="AU354" s="205" t="s">
        <v>83</v>
      </c>
      <c r="AV354" s="13" t="s">
        <v>81</v>
      </c>
      <c r="AW354" s="13" t="s">
        <v>34</v>
      </c>
      <c r="AX354" s="13" t="s">
        <v>73</v>
      </c>
      <c r="AY354" s="205" t="s">
        <v>128</v>
      </c>
    </row>
    <row r="355" spans="1:65" s="13" customFormat="1" ht="10.199999999999999">
      <c r="B355" s="196"/>
      <c r="C355" s="197"/>
      <c r="D355" s="189" t="s">
        <v>141</v>
      </c>
      <c r="E355" s="198" t="s">
        <v>28</v>
      </c>
      <c r="F355" s="199" t="s">
        <v>445</v>
      </c>
      <c r="G355" s="197"/>
      <c r="H355" s="198" t="s">
        <v>28</v>
      </c>
      <c r="I355" s="200"/>
      <c r="J355" s="197"/>
      <c r="K355" s="197"/>
      <c r="L355" s="201"/>
      <c r="M355" s="202"/>
      <c r="N355" s="203"/>
      <c r="O355" s="203"/>
      <c r="P355" s="203"/>
      <c r="Q355" s="203"/>
      <c r="R355" s="203"/>
      <c r="S355" s="203"/>
      <c r="T355" s="204"/>
      <c r="AT355" s="205" t="s">
        <v>141</v>
      </c>
      <c r="AU355" s="205" t="s">
        <v>83</v>
      </c>
      <c r="AV355" s="13" t="s">
        <v>81</v>
      </c>
      <c r="AW355" s="13" t="s">
        <v>34</v>
      </c>
      <c r="AX355" s="13" t="s">
        <v>73</v>
      </c>
      <c r="AY355" s="205" t="s">
        <v>128</v>
      </c>
    </row>
    <row r="356" spans="1:65" s="14" customFormat="1" ht="10.199999999999999">
      <c r="B356" s="206"/>
      <c r="C356" s="207"/>
      <c r="D356" s="189" t="s">
        <v>141</v>
      </c>
      <c r="E356" s="208" t="s">
        <v>28</v>
      </c>
      <c r="F356" s="209" t="s">
        <v>446</v>
      </c>
      <c r="G356" s="207"/>
      <c r="H356" s="210">
        <v>68.09</v>
      </c>
      <c r="I356" s="211"/>
      <c r="J356" s="207"/>
      <c r="K356" s="207"/>
      <c r="L356" s="212"/>
      <c r="M356" s="213"/>
      <c r="N356" s="214"/>
      <c r="O356" s="214"/>
      <c r="P356" s="214"/>
      <c r="Q356" s="214"/>
      <c r="R356" s="214"/>
      <c r="S356" s="214"/>
      <c r="T356" s="215"/>
      <c r="AT356" s="216" t="s">
        <v>141</v>
      </c>
      <c r="AU356" s="216" t="s">
        <v>83</v>
      </c>
      <c r="AV356" s="14" t="s">
        <v>83</v>
      </c>
      <c r="AW356" s="14" t="s">
        <v>34</v>
      </c>
      <c r="AX356" s="14" t="s">
        <v>73</v>
      </c>
      <c r="AY356" s="216" t="s">
        <v>128</v>
      </c>
    </row>
    <row r="357" spans="1:65" s="13" customFormat="1" ht="10.199999999999999">
      <c r="B357" s="196"/>
      <c r="C357" s="197"/>
      <c r="D357" s="189" t="s">
        <v>141</v>
      </c>
      <c r="E357" s="198" t="s">
        <v>28</v>
      </c>
      <c r="F357" s="199" t="s">
        <v>456</v>
      </c>
      <c r="G357" s="197"/>
      <c r="H357" s="198" t="s">
        <v>28</v>
      </c>
      <c r="I357" s="200"/>
      <c r="J357" s="197"/>
      <c r="K357" s="197"/>
      <c r="L357" s="201"/>
      <c r="M357" s="202"/>
      <c r="N357" s="203"/>
      <c r="O357" s="203"/>
      <c r="P357" s="203"/>
      <c r="Q357" s="203"/>
      <c r="R357" s="203"/>
      <c r="S357" s="203"/>
      <c r="T357" s="204"/>
      <c r="AT357" s="205" t="s">
        <v>141</v>
      </c>
      <c r="AU357" s="205" t="s">
        <v>83</v>
      </c>
      <c r="AV357" s="13" t="s">
        <v>81</v>
      </c>
      <c r="AW357" s="13" t="s">
        <v>34</v>
      </c>
      <c r="AX357" s="13" t="s">
        <v>73</v>
      </c>
      <c r="AY357" s="205" t="s">
        <v>128</v>
      </c>
    </row>
    <row r="358" spans="1:65" s="14" customFormat="1" ht="10.199999999999999">
      <c r="B358" s="206"/>
      <c r="C358" s="207"/>
      <c r="D358" s="189" t="s">
        <v>141</v>
      </c>
      <c r="E358" s="208" t="s">
        <v>28</v>
      </c>
      <c r="F358" s="209" t="s">
        <v>448</v>
      </c>
      <c r="G358" s="207"/>
      <c r="H358" s="210">
        <v>1.35</v>
      </c>
      <c r="I358" s="211"/>
      <c r="J358" s="207"/>
      <c r="K358" s="207"/>
      <c r="L358" s="212"/>
      <c r="M358" s="213"/>
      <c r="N358" s="214"/>
      <c r="O358" s="214"/>
      <c r="P358" s="214"/>
      <c r="Q358" s="214"/>
      <c r="R358" s="214"/>
      <c r="S358" s="214"/>
      <c r="T358" s="215"/>
      <c r="AT358" s="216" t="s">
        <v>141</v>
      </c>
      <c r="AU358" s="216" t="s">
        <v>83</v>
      </c>
      <c r="AV358" s="14" t="s">
        <v>83</v>
      </c>
      <c r="AW358" s="14" t="s">
        <v>34</v>
      </c>
      <c r="AX358" s="14" t="s">
        <v>73</v>
      </c>
      <c r="AY358" s="216" t="s">
        <v>128</v>
      </c>
    </row>
    <row r="359" spans="1:65" s="15" customFormat="1" ht="10.199999999999999">
      <c r="B359" s="217"/>
      <c r="C359" s="218"/>
      <c r="D359" s="189" t="s">
        <v>141</v>
      </c>
      <c r="E359" s="219" t="s">
        <v>28</v>
      </c>
      <c r="F359" s="220" t="s">
        <v>164</v>
      </c>
      <c r="G359" s="218"/>
      <c r="H359" s="221">
        <v>69.44</v>
      </c>
      <c r="I359" s="222"/>
      <c r="J359" s="218"/>
      <c r="K359" s="218"/>
      <c r="L359" s="223"/>
      <c r="M359" s="224"/>
      <c r="N359" s="225"/>
      <c r="O359" s="225"/>
      <c r="P359" s="225"/>
      <c r="Q359" s="225"/>
      <c r="R359" s="225"/>
      <c r="S359" s="225"/>
      <c r="T359" s="226"/>
      <c r="AT359" s="227" t="s">
        <v>141</v>
      </c>
      <c r="AU359" s="227" t="s">
        <v>83</v>
      </c>
      <c r="AV359" s="15" t="s">
        <v>135</v>
      </c>
      <c r="AW359" s="15" t="s">
        <v>34</v>
      </c>
      <c r="AX359" s="15" t="s">
        <v>81</v>
      </c>
      <c r="AY359" s="227" t="s">
        <v>128</v>
      </c>
    </row>
    <row r="360" spans="1:65" s="2" customFormat="1" ht="16.5" customHeight="1">
      <c r="A360" s="36"/>
      <c r="B360" s="37"/>
      <c r="C360" s="176" t="s">
        <v>457</v>
      </c>
      <c r="D360" s="176" t="s">
        <v>130</v>
      </c>
      <c r="E360" s="177" t="s">
        <v>458</v>
      </c>
      <c r="F360" s="178" t="s">
        <v>459</v>
      </c>
      <c r="G360" s="179" t="s">
        <v>155</v>
      </c>
      <c r="H360" s="180">
        <v>3.16</v>
      </c>
      <c r="I360" s="181"/>
      <c r="J360" s="182">
        <f>ROUND(I360*H360,2)</f>
        <v>0</v>
      </c>
      <c r="K360" s="178" t="s">
        <v>134</v>
      </c>
      <c r="L360" s="41"/>
      <c r="M360" s="183" t="s">
        <v>28</v>
      </c>
      <c r="N360" s="184" t="s">
        <v>46</v>
      </c>
      <c r="O360" s="67"/>
      <c r="P360" s="185">
        <f>O360*H360</f>
        <v>0</v>
      </c>
      <c r="Q360" s="185">
        <v>0</v>
      </c>
      <c r="R360" s="185">
        <f>Q360*H360</f>
        <v>0</v>
      </c>
      <c r="S360" s="185">
        <v>0</v>
      </c>
      <c r="T360" s="186">
        <f>S360*H360</f>
        <v>0</v>
      </c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R360" s="187" t="s">
        <v>135</v>
      </c>
      <c r="AT360" s="187" t="s">
        <v>130</v>
      </c>
      <c r="AU360" s="187" t="s">
        <v>83</v>
      </c>
      <c r="AY360" s="19" t="s">
        <v>128</v>
      </c>
      <c r="BE360" s="188">
        <f>IF(N360="základní",J360,0)</f>
        <v>0</v>
      </c>
      <c r="BF360" s="188">
        <f>IF(N360="snížená",J360,0)</f>
        <v>0</v>
      </c>
      <c r="BG360" s="188">
        <f>IF(N360="zákl. přenesená",J360,0)</f>
        <v>0</v>
      </c>
      <c r="BH360" s="188">
        <f>IF(N360="sníž. přenesená",J360,0)</f>
        <v>0</v>
      </c>
      <c r="BI360" s="188">
        <f>IF(N360="nulová",J360,0)</f>
        <v>0</v>
      </c>
      <c r="BJ360" s="19" t="s">
        <v>135</v>
      </c>
      <c r="BK360" s="188">
        <f>ROUND(I360*H360,2)</f>
        <v>0</v>
      </c>
      <c r="BL360" s="19" t="s">
        <v>135</v>
      </c>
      <c r="BM360" s="187" t="s">
        <v>460</v>
      </c>
    </row>
    <row r="361" spans="1:65" s="2" customFormat="1" ht="19.2">
      <c r="A361" s="36"/>
      <c r="B361" s="37"/>
      <c r="C361" s="38"/>
      <c r="D361" s="189" t="s">
        <v>137</v>
      </c>
      <c r="E361" s="38"/>
      <c r="F361" s="190" t="s">
        <v>461</v>
      </c>
      <c r="G361" s="38"/>
      <c r="H361" s="38"/>
      <c r="I361" s="191"/>
      <c r="J361" s="38"/>
      <c r="K361" s="38"/>
      <c r="L361" s="41"/>
      <c r="M361" s="192"/>
      <c r="N361" s="193"/>
      <c r="O361" s="67"/>
      <c r="P361" s="67"/>
      <c r="Q361" s="67"/>
      <c r="R361" s="67"/>
      <c r="S361" s="67"/>
      <c r="T361" s="68"/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T361" s="19" t="s">
        <v>137</v>
      </c>
      <c r="AU361" s="19" t="s">
        <v>83</v>
      </c>
    </row>
    <row r="362" spans="1:65" s="2" customFormat="1" ht="10.199999999999999">
      <c r="A362" s="36"/>
      <c r="B362" s="37"/>
      <c r="C362" s="38"/>
      <c r="D362" s="194" t="s">
        <v>139</v>
      </c>
      <c r="E362" s="38"/>
      <c r="F362" s="195" t="s">
        <v>462</v>
      </c>
      <c r="G362" s="38"/>
      <c r="H362" s="38"/>
      <c r="I362" s="191"/>
      <c r="J362" s="38"/>
      <c r="K362" s="38"/>
      <c r="L362" s="41"/>
      <c r="M362" s="192"/>
      <c r="N362" s="193"/>
      <c r="O362" s="67"/>
      <c r="P362" s="67"/>
      <c r="Q362" s="67"/>
      <c r="R362" s="67"/>
      <c r="S362" s="67"/>
      <c r="T362" s="68"/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T362" s="19" t="s">
        <v>139</v>
      </c>
      <c r="AU362" s="19" t="s">
        <v>83</v>
      </c>
    </row>
    <row r="363" spans="1:65" s="13" customFormat="1" ht="10.199999999999999">
      <c r="B363" s="196"/>
      <c r="C363" s="197"/>
      <c r="D363" s="189" t="s">
        <v>141</v>
      </c>
      <c r="E363" s="198" t="s">
        <v>28</v>
      </c>
      <c r="F363" s="199" t="s">
        <v>463</v>
      </c>
      <c r="G363" s="197"/>
      <c r="H363" s="198" t="s">
        <v>28</v>
      </c>
      <c r="I363" s="200"/>
      <c r="J363" s="197"/>
      <c r="K363" s="197"/>
      <c r="L363" s="201"/>
      <c r="M363" s="202"/>
      <c r="N363" s="203"/>
      <c r="O363" s="203"/>
      <c r="P363" s="203"/>
      <c r="Q363" s="203"/>
      <c r="R363" s="203"/>
      <c r="S363" s="203"/>
      <c r="T363" s="204"/>
      <c r="AT363" s="205" t="s">
        <v>141</v>
      </c>
      <c r="AU363" s="205" t="s">
        <v>83</v>
      </c>
      <c r="AV363" s="13" t="s">
        <v>81</v>
      </c>
      <c r="AW363" s="13" t="s">
        <v>34</v>
      </c>
      <c r="AX363" s="13" t="s">
        <v>73</v>
      </c>
      <c r="AY363" s="205" t="s">
        <v>128</v>
      </c>
    </row>
    <row r="364" spans="1:65" s="14" customFormat="1" ht="10.199999999999999">
      <c r="B364" s="206"/>
      <c r="C364" s="207"/>
      <c r="D364" s="189" t="s">
        <v>141</v>
      </c>
      <c r="E364" s="208" t="s">
        <v>28</v>
      </c>
      <c r="F364" s="209" t="s">
        <v>464</v>
      </c>
      <c r="G364" s="207"/>
      <c r="H364" s="210">
        <v>3.16</v>
      </c>
      <c r="I364" s="211"/>
      <c r="J364" s="207"/>
      <c r="K364" s="207"/>
      <c r="L364" s="212"/>
      <c r="M364" s="213"/>
      <c r="N364" s="214"/>
      <c r="O364" s="214"/>
      <c r="P364" s="214"/>
      <c r="Q364" s="214"/>
      <c r="R364" s="214"/>
      <c r="S364" s="214"/>
      <c r="T364" s="215"/>
      <c r="AT364" s="216" t="s">
        <v>141</v>
      </c>
      <c r="AU364" s="216" t="s">
        <v>83</v>
      </c>
      <c r="AV364" s="14" t="s">
        <v>83</v>
      </c>
      <c r="AW364" s="14" t="s">
        <v>34</v>
      </c>
      <c r="AX364" s="14" t="s">
        <v>81</v>
      </c>
      <c r="AY364" s="216" t="s">
        <v>128</v>
      </c>
    </row>
    <row r="365" spans="1:65" s="2" customFormat="1" ht="16.5" customHeight="1">
      <c r="A365" s="36"/>
      <c r="B365" s="37"/>
      <c r="C365" s="176" t="s">
        <v>465</v>
      </c>
      <c r="D365" s="176" t="s">
        <v>130</v>
      </c>
      <c r="E365" s="177" t="s">
        <v>466</v>
      </c>
      <c r="F365" s="178" t="s">
        <v>467</v>
      </c>
      <c r="G365" s="179" t="s">
        <v>155</v>
      </c>
      <c r="H365" s="180">
        <v>5.55</v>
      </c>
      <c r="I365" s="181"/>
      <c r="J365" s="182">
        <f>ROUND(I365*H365,2)</f>
        <v>0</v>
      </c>
      <c r="K365" s="178" t="s">
        <v>134</v>
      </c>
      <c r="L365" s="41"/>
      <c r="M365" s="183" t="s">
        <v>28</v>
      </c>
      <c r="N365" s="184" t="s">
        <v>46</v>
      </c>
      <c r="O365" s="67"/>
      <c r="P365" s="185">
        <f>O365*H365</f>
        <v>0</v>
      </c>
      <c r="Q365" s="185">
        <v>2.13408</v>
      </c>
      <c r="R365" s="185">
        <f>Q365*H365</f>
        <v>11.844144</v>
      </c>
      <c r="S365" s="185">
        <v>0</v>
      </c>
      <c r="T365" s="186">
        <f>S365*H365</f>
        <v>0</v>
      </c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R365" s="187" t="s">
        <v>135</v>
      </c>
      <c r="AT365" s="187" t="s">
        <v>130</v>
      </c>
      <c r="AU365" s="187" t="s">
        <v>83</v>
      </c>
      <c r="AY365" s="19" t="s">
        <v>128</v>
      </c>
      <c r="BE365" s="188">
        <f>IF(N365="základní",J365,0)</f>
        <v>0</v>
      </c>
      <c r="BF365" s="188">
        <f>IF(N365="snížená",J365,0)</f>
        <v>0</v>
      </c>
      <c r="BG365" s="188">
        <f>IF(N365="zákl. přenesená",J365,0)</f>
        <v>0</v>
      </c>
      <c r="BH365" s="188">
        <f>IF(N365="sníž. přenesená",J365,0)</f>
        <v>0</v>
      </c>
      <c r="BI365" s="188">
        <f>IF(N365="nulová",J365,0)</f>
        <v>0</v>
      </c>
      <c r="BJ365" s="19" t="s">
        <v>135</v>
      </c>
      <c r="BK365" s="188">
        <f>ROUND(I365*H365,2)</f>
        <v>0</v>
      </c>
      <c r="BL365" s="19" t="s">
        <v>135</v>
      </c>
      <c r="BM365" s="187" t="s">
        <v>468</v>
      </c>
    </row>
    <row r="366" spans="1:65" s="2" customFormat="1" ht="10.199999999999999">
      <c r="A366" s="36"/>
      <c r="B366" s="37"/>
      <c r="C366" s="38"/>
      <c r="D366" s="189" t="s">
        <v>137</v>
      </c>
      <c r="E366" s="38"/>
      <c r="F366" s="190" t="s">
        <v>469</v>
      </c>
      <c r="G366" s="38"/>
      <c r="H366" s="38"/>
      <c r="I366" s="191"/>
      <c r="J366" s="38"/>
      <c r="K366" s="38"/>
      <c r="L366" s="41"/>
      <c r="M366" s="192"/>
      <c r="N366" s="193"/>
      <c r="O366" s="67"/>
      <c r="P366" s="67"/>
      <c r="Q366" s="67"/>
      <c r="R366" s="67"/>
      <c r="S366" s="67"/>
      <c r="T366" s="68"/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T366" s="19" t="s">
        <v>137</v>
      </c>
      <c r="AU366" s="19" t="s">
        <v>83</v>
      </c>
    </row>
    <row r="367" spans="1:65" s="2" customFormat="1" ht="10.199999999999999">
      <c r="A367" s="36"/>
      <c r="B367" s="37"/>
      <c r="C367" s="38"/>
      <c r="D367" s="194" t="s">
        <v>139</v>
      </c>
      <c r="E367" s="38"/>
      <c r="F367" s="195" t="s">
        <v>470</v>
      </c>
      <c r="G367" s="38"/>
      <c r="H367" s="38"/>
      <c r="I367" s="191"/>
      <c r="J367" s="38"/>
      <c r="K367" s="38"/>
      <c r="L367" s="41"/>
      <c r="M367" s="192"/>
      <c r="N367" s="193"/>
      <c r="O367" s="67"/>
      <c r="P367" s="67"/>
      <c r="Q367" s="67"/>
      <c r="R367" s="67"/>
      <c r="S367" s="67"/>
      <c r="T367" s="68"/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T367" s="19" t="s">
        <v>139</v>
      </c>
      <c r="AU367" s="19" t="s">
        <v>83</v>
      </c>
    </row>
    <row r="368" spans="1:65" s="13" customFormat="1" ht="10.199999999999999">
      <c r="B368" s="196"/>
      <c r="C368" s="197"/>
      <c r="D368" s="189" t="s">
        <v>141</v>
      </c>
      <c r="E368" s="198" t="s">
        <v>28</v>
      </c>
      <c r="F368" s="199" t="s">
        <v>471</v>
      </c>
      <c r="G368" s="197"/>
      <c r="H368" s="198" t="s">
        <v>28</v>
      </c>
      <c r="I368" s="200"/>
      <c r="J368" s="197"/>
      <c r="K368" s="197"/>
      <c r="L368" s="201"/>
      <c r="M368" s="202"/>
      <c r="N368" s="203"/>
      <c r="O368" s="203"/>
      <c r="P368" s="203"/>
      <c r="Q368" s="203"/>
      <c r="R368" s="203"/>
      <c r="S368" s="203"/>
      <c r="T368" s="204"/>
      <c r="AT368" s="205" t="s">
        <v>141</v>
      </c>
      <c r="AU368" s="205" t="s">
        <v>83</v>
      </c>
      <c r="AV368" s="13" t="s">
        <v>81</v>
      </c>
      <c r="AW368" s="13" t="s">
        <v>34</v>
      </c>
      <c r="AX368" s="13" t="s">
        <v>73</v>
      </c>
      <c r="AY368" s="205" t="s">
        <v>128</v>
      </c>
    </row>
    <row r="369" spans="1:65" s="14" customFormat="1" ht="10.199999999999999">
      <c r="B369" s="206"/>
      <c r="C369" s="207"/>
      <c r="D369" s="189" t="s">
        <v>141</v>
      </c>
      <c r="E369" s="208" t="s">
        <v>28</v>
      </c>
      <c r="F369" s="209" t="s">
        <v>472</v>
      </c>
      <c r="G369" s="207"/>
      <c r="H369" s="210">
        <v>5.55</v>
      </c>
      <c r="I369" s="211"/>
      <c r="J369" s="207"/>
      <c r="K369" s="207"/>
      <c r="L369" s="212"/>
      <c r="M369" s="213"/>
      <c r="N369" s="214"/>
      <c r="O369" s="214"/>
      <c r="P369" s="214"/>
      <c r="Q369" s="214"/>
      <c r="R369" s="214"/>
      <c r="S369" s="214"/>
      <c r="T369" s="215"/>
      <c r="AT369" s="216" t="s">
        <v>141</v>
      </c>
      <c r="AU369" s="216" t="s">
        <v>83</v>
      </c>
      <c r="AV369" s="14" t="s">
        <v>83</v>
      </c>
      <c r="AW369" s="14" t="s">
        <v>34</v>
      </c>
      <c r="AX369" s="14" t="s">
        <v>81</v>
      </c>
      <c r="AY369" s="216" t="s">
        <v>128</v>
      </c>
    </row>
    <row r="370" spans="1:65" s="2" customFormat="1" ht="21.75" customHeight="1">
      <c r="A370" s="36"/>
      <c r="B370" s="37"/>
      <c r="C370" s="176" t="s">
        <v>473</v>
      </c>
      <c r="D370" s="176" t="s">
        <v>130</v>
      </c>
      <c r="E370" s="177" t="s">
        <v>474</v>
      </c>
      <c r="F370" s="178" t="s">
        <v>475</v>
      </c>
      <c r="G370" s="179" t="s">
        <v>133</v>
      </c>
      <c r="H370" s="180">
        <v>69.44</v>
      </c>
      <c r="I370" s="181"/>
      <c r="J370" s="182">
        <f>ROUND(I370*H370,2)</f>
        <v>0</v>
      </c>
      <c r="K370" s="178" t="s">
        <v>134</v>
      </c>
      <c r="L370" s="41"/>
      <c r="M370" s="183" t="s">
        <v>28</v>
      </c>
      <c r="N370" s="184" t="s">
        <v>46</v>
      </c>
      <c r="O370" s="67"/>
      <c r="P370" s="185">
        <f>O370*H370</f>
        <v>0</v>
      </c>
      <c r="Q370" s="185">
        <v>0.40242464</v>
      </c>
      <c r="R370" s="185">
        <f>Q370*H370</f>
        <v>27.9443670016</v>
      </c>
      <c r="S370" s="185">
        <v>0</v>
      </c>
      <c r="T370" s="186">
        <f>S370*H370</f>
        <v>0</v>
      </c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R370" s="187" t="s">
        <v>135</v>
      </c>
      <c r="AT370" s="187" t="s">
        <v>130</v>
      </c>
      <c r="AU370" s="187" t="s">
        <v>83</v>
      </c>
      <c r="AY370" s="19" t="s">
        <v>128</v>
      </c>
      <c r="BE370" s="188">
        <f>IF(N370="základní",J370,0)</f>
        <v>0</v>
      </c>
      <c r="BF370" s="188">
        <f>IF(N370="snížená",J370,0)</f>
        <v>0</v>
      </c>
      <c r="BG370" s="188">
        <f>IF(N370="zákl. přenesená",J370,0)</f>
        <v>0</v>
      </c>
      <c r="BH370" s="188">
        <f>IF(N370="sníž. přenesená",J370,0)</f>
        <v>0</v>
      </c>
      <c r="BI370" s="188">
        <f>IF(N370="nulová",J370,0)</f>
        <v>0</v>
      </c>
      <c r="BJ370" s="19" t="s">
        <v>135</v>
      </c>
      <c r="BK370" s="188">
        <f>ROUND(I370*H370,2)</f>
        <v>0</v>
      </c>
      <c r="BL370" s="19" t="s">
        <v>135</v>
      </c>
      <c r="BM370" s="187" t="s">
        <v>476</v>
      </c>
    </row>
    <row r="371" spans="1:65" s="2" customFormat="1" ht="19.2">
      <c r="A371" s="36"/>
      <c r="B371" s="37"/>
      <c r="C371" s="38"/>
      <c r="D371" s="189" t="s">
        <v>137</v>
      </c>
      <c r="E371" s="38"/>
      <c r="F371" s="190" t="s">
        <v>477</v>
      </c>
      <c r="G371" s="38"/>
      <c r="H371" s="38"/>
      <c r="I371" s="191"/>
      <c r="J371" s="38"/>
      <c r="K371" s="38"/>
      <c r="L371" s="41"/>
      <c r="M371" s="192"/>
      <c r="N371" s="193"/>
      <c r="O371" s="67"/>
      <c r="P371" s="67"/>
      <c r="Q371" s="67"/>
      <c r="R371" s="67"/>
      <c r="S371" s="67"/>
      <c r="T371" s="68"/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T371" s="19" t="s">
        <v>137</v>
      </c>
      <c r="AU371" s="19" t="s">
        <v>83</v>
      </c>
    </row>
    <row r="372" spans="1:65" s="2" customFormat="1" ht="10.199999999999999">
      <c r="A372" s="36"/>
      <c r="B372" s="37"/>
      <c r="C372" s="38"/>
      <c r="D372" s="194" t="s">
        <v>139</v>
      </c>
      <c r="E372" s="38"/>
      <c r="F372" s="195" t="s">
        <v>478</v>
      </c>
      <c r="G372" s="38"/>
      <c r="H372" s="38"/>
      <c r="I372" s="191"/>
      <c r="J372" s="38"/>
      <c r="K372" s="38"/>
      <c r="L372" s="41"/>
      <c r="M372" s="192"/>
      <c r="N372" s="193"/>
      <c r="O372" s="67"/>
      <c r="P372" s="67"/>
      <c r="Q372" s="67"/>
      <c r="R372" s="67"/>
      <c r="S372" s="67"/>
      <c r="T372" s="68"/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T372" s="19" t="s">
        <v>139</v>
      </c>
      <c r="AU372" s="19" t="s">
        <v>83</v>
      </c>
    </row>
    <row r="373" spans="1:65" s="13" customFormat="1" ht="10.199999999999999">
      <c r="B373" s="196"/>
      <c r="C373" s="197"/>
      <c r="D373" s="189" t="s">
        <v>141</v>
      </c>
      <c r="E373" s="198" t="s">
        <v>28</v>
      </c>
      <c r="F373" s="199" t="s">
        <v>479</v>
      </c>
      <c r="G373" s="197"/>
      <c r="H373" s="198" t="s">
        <v>28</v>
      </c>
      <c r="I373" s="200"/>
      <c r="J373" s="197"/>
      <c r="K373" s="197"/>
      <c r="L373" s="201"/>
      <c r="M373" s="202"/>
      <c r="N373" s="203"/>
      <c r="O373" s="203"/>
      <c r="P373" s="203"/>
      <c r="Q373" s="203"/>
      <c r="R373" s="203"/>
      <c r="S373" s="203"/>
      <c r="T373" s="204"/>
      <c r="AT373" s="205" t="s">
        <v>141</v>
      </c>
      <c r="AU373" s="205" t="s">
        <v>83</v>
      </c>
      <c r="AV373" s="13" t="s">
        <v>81</v>
      </c>
      <c r="AW373" s="13" t="s">
        <v>34</v>
      </c>
      <c r="AX373" s="13" t="s">
        <v>73</v>
      </c>
      <c r="AY373" s="205" t="s">
        <v>128</v>
      </c>
    </row>
    <row r="374" spans="1:65" s="13" customFormat="1" ht="10.199999999999999">
      <c r="B374" s="196"/>
      <c r="C374" s="197"/>
      <c r="D374" s="189" t="s">
        <v>141</v>
      </c>
      <c r="E374" s="198" t="s">
        <v>28</v>
      </c>
      <c r="F374" s="199" t="s">
        <v>480</v>
      </c>
      <c r="G374" s="197"/>
      <c r="H374" s="198" t="s">
        <v>28</v>
      </c>
      <c r="I374" s="200"/>
      <c r="J374" s="197"/>
      <c r="K374" s="197"/>
      <c r="L374" s="201"/>
      <c r="M374" s="202"/>
      <c r="N374" s="203"/>
      <c r="O374" s="203"/>
      <c r="P374" s="203"/>
      <c r="Q374" s="203"/>
      <c r="R374" s="203"/>
      <c r="S374" s="203"/>
      <c r="T374" s="204"/>
      <c r="AT374" s="205" t="s">
        <v>141</v>
      </c>
      <c r="AU374" s="205" t="s">
        <v>83</v>
      </c>
      <c r="AV374" s="13" t="s">
        <v>81</v>
      </c>
      <c r="AW374" s="13" t="s">
        <v>34</v>
      </c>
      <c r="AX374" s="13" t="s">
        <v>73</v>
      </c>
      <c r="AY374" s="205" t="s">
        <v>128</v>
      </c>
    </row>
    <row r="375" spans="1:65" s="14" customFormat="1" ht="10.199999999999999">
      <c r="B375" s="206"/>
      <c r="C375" s="207"/>
      <c r="D375" s="189" t="s">
        <v>141</v>
      </c>
      <c r="E375" s="208" t="s">
        <v>28</v>
      </c>
      <c r="F375" s="209" t="s">
        <v>446</v>
      </c>
      <c r="G375" s="207"/>
      <c r="H375" s="210">
        <v>68.09</v>
      </c>
      <c r="I375" s="211"/>
      <c r="J375" s="207"/>
      <c r="K375" s="207"/>
      <c r="L375" s="212"/>
      <c r="M375" s="213"/>
      <c r="N375" s="214"/>
      <c r="O375" s="214"/>
      <c r="P375" s="214"/>
      <c r="Q375" s="214"/>
      <c r="R375" s="214"/>
      <c r="S375" s="214"/>
      <c r="T375" s="215"/>
      <c r="AT375" s="216" t="s">
        <v>141</v>
      </c>
      <c r="AU375" s="216" t="s">
        <v>83</v>
      </c>
      <c r="AV375" s="14" t="s">
        <v>83</v>
      </c>
      <c r="AW375" s="14" t="s">
        <v>34</v>
      </c>
      <c r="AX375" s="14" t="s">
        <v>73</v>
      </c>
      <c r="AY375" s="216" t="s">
        <v>128</v>
      </c>
    </row>
    <row r="376" spans="1:65" s="13" customFormat="1" ht="10.199999999999999">
      <c r="B376" s="196"/>
      <c r="C376" s="197"/>
      <c r="D376" s="189" t="s">
        <v>141</v>
      </c>
      <c r="E376" s="198" t="s">
        <v>28</v>
      </c>
      <c r="F376" s="199" t="s">
        <v>481</v>
      </c>
      <c r="G376" s="197"/>
      <c r="H376" s="198" t="s">
        <v>28</v>
      </c>
      <c r="I376" s="200"/>
      <c r="J376" s="197"/>
      <c r="K376" s="197"/>
      <c r="L376" s="201"/>
      <c r="M376" s="202"/>
      <c r="N376" s="203"/>
      <c r="O376" s="203"/>
      <c r="P376" s="203"/>
      <c r="Q376" s="203"/>
      <c r="R376" s="203"/>
      <c r="S376" s="203"/>
      <c r="T376" s="204"/>
      <c r="AT376" s="205" t="s">
        <v>141</v>
      </c>
      <c r="AU376" s="205" t="s">
        <v>83</v>
      </c>
      <c r="AV376" s="13" t="s">
        <v>81</v>
      </c>
      <c r="AW376" s="13" t="s">
        <v>34</v>
      </c>
      <c r="AX376" s="13" t="s">
        <v>73</v>
      </c>
      <c r="AY376" s="205" t="s">
        <v>128</v>
      </c>
    </row>
    <row r="377" spans="1:65" s="14" customFormat="1" ht="10.199999999999999">
      <c r="B377" s="206"/>
      <c r="C377" s="207"/>
      <c r="D377" s="189" t="s">
        <v>141</v>
      </c>
      <c r="E377" s="208" t="s">
        <v>28</v>
      </c>
      <c r="F377" s="209" t="s">
        <v>448</v>
      </c>
      <c r="G377" s="207"/>
      <c r="H377" s="210">
        <v>1.35</v>
      </c>
      <c r="I377" s="211"/>
      <c r="J377" s="207"/>
      <c r="K377" s="207"/>
      <c r="L377" s="212"/>
      <c r="M377" s="213"/>
      <c r="N377" s="214"/>
      <c r="O377" s="214"/>
      <c r="P377" s="214"/>
      <c r="Q377" s="214"/>
      <c r="R377" s="214"/>
      <c r="S377" s="214"/>
      <c r="T377" s="215"/>
      <c r="AT377" s="216" t="s">
        <v>141</v>
      </c>
      <c r="AU377" s="216" t="s">
        <v>83</v>
      </c>
      <c r="AV377" s="14" t="s">
        <v>83</v>
      </c>
      <c r="AW377" s="14" t="s">
        <v>34</v>
      </c>
      <c r="AX377" s="14" t="s">
        <v>73</v>
      </c>
      <c r="AY377" s="216" t="s">
        <v>128</v>
      </c>
    </row>
    <row r="378" spans="1:65" s="15" customFormat="1" ht="10.199999999999999">
      <c r="B378" s="217"/>
      <c r="C378" s="218"/>
      <c r="D378" s="189" t="s">
        <v>141</v>
      </c>
      <c r="E378" s="219" t="s">
        <v>28</v>
      </c>
      <c r="F378" s="220" t="s">
        <v>164</v>
      </c>
      <c r="G378" s="218"/>
      <c r="H378" s="221">
        <v>69.44</v>
      </c>
      <c r="I378" s="222"/>
      <c r="J378" s="218"/>
      <c r="K378" s="218"/>
      <c r="L378" s="223"/>
      <c r="M378" s="224"/>
      <c r="N378" s="225"/>
      <c r="O378" s="225"/>
      <c r="P378" s="225"/>
      <c r="Q378" s="225"/>
      <c r="R378" s="225"/>
      <c r="S378" s="225"/>
      <c r="T378" s="226"/>
      <c r="AT378" s="227" t="s">
        <v>141</v>
      </c>
      <c r="AU378" s="227" t="s">
        <v>83</v>
      </c>
      <c r="AV378" s="15" t="s">
        <v>135</v>
      </c>
      <c r="AW378" s="15" t="s">
        <v>34</v>
      </c>
      <c r="AX378" s="15" t="s">
        <v>81</v>
      </c>
      <c r="AY378" s="227" t="s">
        <v>128</v>
      </c>
    </row>
    <row r="379" spans="1:65" s="12" customFormat="1" ht="22.8" customHeight="1">
      <c r="B379" s="160"/>
      <c r="C379" s="161"/>
      <c r="D379" s="162" t="s">
        <v>72</v>
      </c>
      <c r="E379" s="174" t="s">
        <v>185</v>
      </c>
      <c r="F379" s="174" t="s">
        <v>482</v>
      </c>
      <c r="G379" s="161"/>
      <c r="H379" s="161"/>
      <c r="I379" s="164"/>
      <c r="J379" s="175">
        <f>BK379</f>
        <v>0</v>
      </c>
      <c r="K379" s="161"/>
      <c r="L379" s="166"/>
      <c r="M379" s="167"/>
      <c r="N379" s="168"/>
      <c r="O379" s="168"/>
      <c r="P379" s="169">
        <f>SUM(P380:P384)</f>
        <v>0</v>
      </c>
      <c r="Q379" s="168"/>
      <c r="R379" s="169">
        <f>SUM(R380:R384)</f>
        <v>1.3180320000000001</v>
      </c>
      <c r="S379" s="168"/>
      <c r="T379" s="170">
        <f>SUM(T380:T384)</f>
        <v>0</v>
      </c>
      <c r="AR379" s="171" t="s">
        <v>81</v>
      </c>
      <c r="AT379" s="172" t="s">
        <v>72</v>
      </c>
      <c r="AU379" s="172" t="s">
        <v>81</v>
      </c>
      <c r="AY379" s="171" t="s">
        <v>128</v>
      </c>
      <c r="BK379" s="173">
        <f>SUM(BK380:BK384)</f>
        <v>0</v>
      </c>
    </row>
    <row r="380" spans="1:65" s="2" customFormat="1" ht="16.5" customHeight="1">
      <c r="A380" s="36"/>
      <c r="B380" s="37"/>
      <c r="C380" s="176" t="s">
        <v>483</v>
      </c>
      <c r="D380" s="176" t="s">
        <v>130</v>
      </c>
      <c r="E380" s="177" t="s">
        <v>484</v>
      </c>
      <c r="F380" s="178" t="s">
        <v>485</v>
      </c>
      <c r="G380" s="179" t="s">
        <v>133</v>
      </c>
      <c r="H380" s="180">
        <v>14.4</v>
      </c>
      <c r="I380" s="181"/>
      <c r="J380" s="182">
        <f>ROUND(I380*H380,2)</f>
        <v>0</v>
      </c>
      <c r="K380" s="178" t="s">
        <v>134</v>
      </c>
      <c r="L380" s="41"/>
      <c r="M380" s="183" t="s">
        <v>28</v>
      </c>
      <c r="N380" s="184" t="s">
        <v>46</v>
      </c>
      <c r="O380" s="67"/>
      <c r="P380" s="185">
        <f>O380*H380</f>
        <v>0</v>
      </c>
      <c r="Q380" s="185">
        <v>9.153E-2</v>
      </c>
      <c r="R380" s="185">
        <f>Q380*H380</f>
        <v>1.3180320000000001</v>
      </c>
      <c r="S380" s="185">
        <v>0</v>
      </c>
      <c r="T380" s="186">
        <f>S380*H380</f>
        <v>0</v>
      </c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R380" s="187" t="s">
        <v>135</v>
      </c>
      <c r="AT380" s="187" t="s">
        <v>130</v>
      </c>
      <c r="AU380" s="187" t="s">
        <v>83</v>
      </c>
      <c r="AY380" s="19" t="s">
        <v>128</v>
      </c>
      <c r="BE380" s="188">
        <f>IF(N380="základní",J380,0)</f>
        <v>0</v>
      </c>
      <c r="BF380" s="188">
        <f>IF(N380="snížená",J380,0)</f>
        <v>0</v>
      </c>
      <c r="BG380" s="188">
        <f>IF(N380="zákl. přenesená",J380,0)</f>
        <v>0</v>
      </c>
      <c r="BH380" s="188">
        <f>IF(N380="sníž. přenesená",J380,0)</f>
        <v>0</v>
      </c>
      <c r="BI380" s="188">
        <f>IF(N380="nulová",J380,0)</f>
        <v>0</v>
      </c>
      <c r="BJ380" s="19" t="s">
        <v>135</v>
      </c>
      <c r="BK380" s="188">
        <f>ROUND(I380*H380,2)</f>
        <v>0</v>
      </c>
      <c r="BL380" s="19" t="s">
        <v>135</v>
      </c>
      <c r="BM380" s="187" t="s">
        <v>486</v>
      </c>
    </row>
    <row r="381" spans="1:65" s="2" customFormat="1" ht="19.2">
      <c r="A381" s="36"/>
      <c r="B381" s="37"/>
      <c r="C381" s="38"/>
      <c r="D381" s="189" t="s">
        <v>137</v>
      </c>
      <c r="E381" s="38"/>
      <c r="F381" s="190" t="s">
        <v>487</v>
      </c>
      <c r="G381" s="38"/>
      <c r="H381" s="38"/>
      <c r="I381" s="191"/>
      <c r="J381" s="38"/>
      <c r="K381" s="38"/>
      <c r="L381" s="41"/>
      <c r="M381" s="192"/>
      <c r="N381" s="193"/>
      <c r="O381" s="67"/>
      <c r="P381" s="67"/>
      <c r="Q381" s="67"/>
      <c r="R381" s="67"/>
      <c r="S381" s="67"/>
      <c r="T381" s="68"/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T381" s="19" t="s">
        <v>137</v>
      </c>
      <c r="AU381" s="19" t="s">
        <v>83</v>
      </c>
    </row>
    <row r="382" spans="1:65" s="2" customFormat="1" ht="10.199999999999999">
      <c r="A382" s="36"/>
      <c r="B382" s="37"/>
      <c r="C382" s="38"/>
      <c r="D382" s="194" t="s">
        <v>139</v>
      </c>
      <c r="E382" s="38"/>
      <c r="F382" s="195" t="s">
        <v>488</v>
      </c>
      <c r="G382" s="38"/>
      <c r="H382" s="38"/>
      <c r="I382" s="191"/>
      <c r="J382" s="38"/>
      <c r="K382" s="38"/>
      <c r="L382" s="41"/>
      <c r="M382" s="192"/>
      <c r="N382" s="193"/>
      <c r="O382" s="67"/>
      <c r="P382" s="67"/>
      <c r="Q382" s="67"/>
      <c r="R382" s="67"/>
      <c r="S382" s="67"/>
      <c r="T382" s="68"/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T382" s="19" t="s">
        <v>139</v>
      </c>
      <c r="AU382" s="19" t="s">
        <v>83</v>
      </c>
    </row>
    <row r="383" spans="1:65" s="13" customFormat="1" ht="10.199999999999999">
      <c r="B383" s="196"/>
      <c r="C383" s="197"/>
      <c r="D383" s="189" t="s">
        <v>141</v>
      </c>
      <c r="E383" s="198" t="s">
        <v>28</v>
      </c>
      <c r="F383" s="199" t="s">
        <v>489</v>
      </c>
      <c r="G383" s="197"/>
      <c r="H383" s="198" t="s">
        <v>28</v>
      </c>
      <c r="I383" s="200"/>
      <c r="J383" s="197"/>
      <c r="K383" s="197"/>
      <c r="L383" s="201"/>
      <c r="M383" s="202"/>
      <c r="N383" s="203"/>
      <c r="O383" s="203"/>
      <c r="P383" s="203"/>
      <c r="Q383" s="203"/>
      <c r="R383" s="203"/>
      <c r="S383" s="203"/>
      <c r="T383" s="204"/>
      <c r="AT383" s="205" t="s">
        <v>141</v>
      </c>
      <c r="AU383" s="205" t="s">
        <v>83</v>
      </c>
      <c r="AV383" s="13" t="s">
        <v>81</v>
      </c>
      <c r="AW383" s="13" t="s">
        <v>34</v>
      </c>
      <c r="AX383" s="13" t="s">
        <v>73</v>
      </c>
      <c r="AY383" s="205" t="s">
        <v>128</v>
      </c>
    </row>
    <row r="384" spans="1:65" s="14" customFormat="1" ht="10.199999999999999">
      <c r="B384" s="206"/>
      <c r="C384" s="207"/>
      <c r="D384" s="189" t="s">
        <v>141</v>
      </c>
      <c r="E384" s="208" t="s">
        <v>28</v>
      </c>
      <c r="F384" s="209" t="s">
        <v>490</v>
      </c>
      <c r="G384" s="207"/>
      <c r="H384" s="210">
        <v>14.4</v>
      </c>
      <c r="I384" s="211"/>
      <c r="J384" s="207"/>
      <c r="K384" s="207"/>
      <c r="L384" s="212"/>
      <c r="M384" s="213"/>
      <c r="N384" s="214"/>
      <c r="O384" s="214"/>
      <c r="P384" s="214"/>
      <c r="Q384" s="214"/>
      <c r="R384" s="214"/>
      <c r="S384" s="214"/>
      <c r="T384" s="215"/>
      <c r="AT384" s="216" t="s">
        <v>141</v>
      </c>
      <c r="AU384" s="216" t="s">
        <v>83</v>
      </c>
      <c r="AV384" s="14" t="s">
        <v>83</v>
      </c>
      <c r="AW384" s="14" t="s">
        <v>34</v>
      </c>
      <c r="AX384" s="14" t="s">
        <v>81</v>
      </c>
      <c r="AY384" s="216" t="s">
        <v>128</v>
      </c>
    </row>
    <row r="385" spans="1:65" s="12" customFormat="1" ht="22.8" customHeight="1">
      <c r="B385" s="160"/>
      <c r="C385" s="161"/>
      <c r="D385" s="162" t="s">
        <v>72</v>
      </c>
      <c r="E385" s="174" t="s">
        <v>213</v>
      </c>
      <c r="F385" s="174" t="s">
        <v>491</v>
      </c>
      <c r="G385" s="161"/>
      <c r="H385" s="161"/>
      <c r="I385" s="164"/>
      <c r="J385" s="175">
        <f>BK385</f>
        <v>0</v>
      </c>
      <c r="K385" s="161"/>
      <c r="L385" s="166"/>
      <c r="M385" s="167"/>
      <c r="N385" s="168"/>
      <c r="O385" s="168"/>
      <c r="P385" s="169">
        <f>SUM(P386:P477)</f>
        <v>0</v>
      </c>
      <c r="Q385" s="168"/>
      <c r="R385" s="169">
        <f>SUM(R386:R477)</f>
        <v>0.72039200000000014</v>
      </c>
      <c r="S385" s="168"/>
      <c r="T385" s="170">
        <f>SUM(T386:T477)</f>
        <v>543.89946400000008</v>
      </c>
      <c r="AR385" s="171" t="s">
        <v>81</v>
      </c>
      <c r="AT385" s="172" t="s">
        <v>72</v>
      </c>
      <c r="AU385" s="172" t="s">
        <v>81</v>
      </c>
      <c r="AY385" s="171" t="s">
        <v>128</v>
      </c>
      <c r="BK385" s="173">
        <f>SUM(BK386:BK477)</f>
        <v>0</v>
      </c>
    </row>
    <row r="386" spans="1:65" s="2" customFormat="1" ht="16.5" customHeight="1">
      <c r="A386" s="36"/>
      <c r="B386" s="37"/>
      <c r="C386" s="176" t="s">
        <v>492</v>
      </c>
      <c r="D386" s="176" t="s">
        <v>130</v>
      </c>
      <c r="E386" s="177" t="s">
        <v>493</v>
      </c>
      <c r="F386" s="178" t="s">
        <v>494</v>
      </c>
      <c r="G386" s="179" t="s">
        <v>495</v>
      </c>
      <c r="H386" s="180">
        <v>25.8</v>
      </c>
      <c r="I386" s="181"/>
      <c r="J386" s="182">
        <f>ROUND(I386*H386,2)</f>
        <v>0</v>
      </c>
      <c r="K386" s="178" t="s">
        <v>134</v>
      </c>
      <c r="L386" s="41"/>
      <c r="M386" s="183" t="s">
        <v>28</v>
      </c>
      <c r="N386" s="184" t="s">
        <v>46</v>
      </c>
      <c r="O386" s="67"/>
      <c r="P386" s="185">
        <f>O386*H386</f>
        <v>0</v>
      </c>
      <c r="Q386" s="185">
        <v>1.7000000000000001E-4</v>
      </c>
      <c r="R386" s="185">
        <f>Q386*H386</f>
        <v>4.3860000000000001E-3</v>
      </c>
      <c r="S386" s="185">
        <v>0</v>
      </c>
      <c r="T386" s="186">
        <f>S386*H386</f>
        <v>0</v>
      </c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R386" s="187" t="s">
        <v>135</v>
      </c>
      <c r="AT386" s="187" t="s">
        <v>130</v>
      </c>
      <c r="AU386" s="187" t="s">
        <v>83</v>
      </c>
      <c r="AY386" s="19" t="s">
        <v>128</v>
      </c>
      <c r="BE386" s="188">
        <f>IF(N386="základní",J386,0)</f>
        <v>0</v>
      </c>
      <c r="BF386" s="188">
        <f>IF(N386="snížená",J386,0)</f>
        <v>0</v>
      </c>
      <c r="BG386" s="188">
        <f>IF(N386="zákl. přenesená",J386,0)</f>
        <v>0</v>
      </c>
      <c r="BH386" s="188">
        <f>IF(N386="sníž. přenesená",J386,0)</f>
        <v>0</v>
      </c>
      <c r="BI386" s="188">
        <f>IF(N386="nulová",J386,0)</f>
        <v>0</v>
      </c>
      <c r="BJ386" s="19" t="s">
        <v>135</v>
      </c>
      <c r="BK386" s="188">
        <f>ROUND(I386*H386,2)</f>
        <v>0</v>
      </c>
      <c r="BL386" s="19" t="s">
        <v>135</v>
      </c>
      <c r="BM386" s="187" t="s">
        <v>496</v>
      </c>
    </row>
    <row r="387" spans="1:65" s="2" customFormat="1" ht="10.199999999999999">
      <c r="A387" s="36"/>
      <c r="B387" s="37"/>
      <c r="C387" s="38"/>
      <c r="D387" s="189" t="s">
        <v>137</v>
      </c>
      <c r="E387" s="38"/>
      <c r="F387" s="190" t="s">
        <v>497</v>
      </c>
      <c r="G387" s="38"/>
      <c r="H387" s="38"/>
      <c r="I387" s="191"/>
      <c r="J387" s="38"/>
      <c r="K387" s="38"/>
      <c r="L387" s="41"/>
      <c r="M387" s="192"/>
      <c r="N387" s="193"/>
      <c r="O387" s="67"/>
      <c r="P387" s="67"/>
      <c r="Q387" s="67"/>
      <c r="R387" s="67"/>
      <c r="S387" s="67"/>
      <c r="T387" s="68"/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T387" s="19" t="s">
        <v>137</v>
      </c>
      <c r="AU387" s="19" t="s">
        <v>83</v>
      </c>
    </row>
    <row r="388" spans="1:65" s="2" customFormat="1" ht="10.199999999999999">
      <c r="A388" s="36"/>
      <c r="B388" s="37"/>
      <c r="C388" s="38"/>
      <c r="D388" s="194" t="s">
        <v>139</v>
      </c>
      <c r="E388" s="38"/>
      <c r="F388" s="195" t="s">
        <v>498</v>
      </c>
      <c r="G388" s="38"/>
      <c r="H388" s="38"/>
      <c r="I388" s="191"/>
      <c r="J388" s="38"/>
      <c r="K388" s="38"/>
      <c r="L388" s="41"/>
      <c r="M388" s="192"/>
      <c r="N388" s="193"/>
      <c r="O388" s="67"/>
      <c r="P388" s="67"/>
      <c r="Q388" s="67"/>
      <c r="R388" s="67"/>
      <c r="S388" s="67"/>
      <c r="T388" s="68"/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T388" s="19" t="s">
        <v>139</v>
      </c>
      <c r="AU388" s="19" t="s">
        <v>83</v>
      </c>
    </row>
    <row r="389" spans="1:65" s="13" customFormat="1" ht="10.199999999999999">
      <c r="B389" s="196"/>
      <c r="C389" s="197"/>
      <c r="D389" s="189" t="s">
        <v>141</v>
      </c>
      <c r="E389" s="198" t="s">
        <v>28</v>
      </c>
      <c r="F389" s="199" t="s">
        <v>499</v>
      </c>
      <c r="G389" s="197"/>
      <c r="H389" s="198" t="s">
        <v>28</v>
      </c>
      <c r="I389" s="200"/>
      <c r="J389" s="197"/>
      <c r="K389" s="197"/>
      <c r="L389" s="201"/>
      <c r="M389" s="202"/>
      <c r="N389" s="203"/>
      <c r="O389" s="203"/>
      <c r="P389" s="203"/>
      <c r="Q389" s="203"/>
      <c r="R389" s="203"/>
      <c r="S389" s="203"/>
      <c r="T389" s="204"/>
      <c r="AT389" s="205" t="s">
        <v>141</v>
      </c>
      <c r="AU389" s="205" t="s">
        <v>83</v>
      </c>
      <c r="AV389" s="13" t="s">
        <v>81</v>
      </c>
      <c r="AW389" s="13" t="s">
        <v>34</v>
      </c>
      <c r="AX389" s="13" t="s">
        <v>73</v>
      </c>
      <c r="AY389" s="205" t="s">
        <v>128</v>
      </c>
    </row>
    <row r="390" spans="1:65" s="14" customFormat="1" ht="10.199999999999999">
      <c r="B390" s="206"/>
      <c r="C390" s="207"/>
      <c r="D390" s="189" t="s">
        <v>141</v>
      </c>
      <c r="E390" s="208" t="s">
        <v>28</v>
      </c>
      <c r="F390" s="209" t="s">
        <v>500</v>
      </c>
      <c r="G390" s="207"/>
      <c r="H390" s="210">
        <v>25.8</v>
      </c>
      <c r="I390" s="211"/>
      <c r="J390" s="207"/>
      <c r="K390" s="207"/>
      <c r="L390" s="212"/>
      <c r="M390" s="213"/>
      <c r="N390" s="214"/>
      <c r="O390" s="214"/>
      <c r="P390" s="214"/>
      <c r="Q390" s="214"/>
      <c r="R390" s="214"/>
      <c r="S390" s="214"/>
      <c r="T390" s="215"/>
      <c r="AT390" s="216" t="s">
        <v>141</v>
      </c>
      <c r="AU390" s="216" t="s">
        <v>83</v>
      </c>
      <c r="AV390" s="14" t="s">
        <v>83</v>
      </c>
      <c r="AW390" s="14" t="s">
        <v>34</v>
      </c>
      <c r="AX390" s="14" t="s">
        <v>81</v>
      </c>
      <c r="AY390" s="216" t="s">
        <v>128</v>
      </c>
    </row>
    <row r="391" spans="1:65" s="2" customFormat="1" ht="21.75" customHeight="1">
      <c r="A391" s="36"/>
      <c r="B391" s="37"/>
      <c r="C391" s="176" t="s">
        <v>501</v>
      </c>
      <c r="D391" s="176" t="s">
        <v>130</v>
      </c>
      <c r="E391" s="177" t="s">
        <v>502</v>
      </c>
      <c r="F391" s="178" t="s">
        <v>503</v>
      </c>
      <c r="G391" s="179" t="s">
        <v>495</v>
      </c>
      <c r="H391" s="180">
        <v>6.6</v>
      </c>
      <c r="I391" s="181"/>
      <c r="J391" s="182">
        <f>ROUND(I391*H391,2)</f>
        <v>0</v>
      </c>
      <c r="K391" s="178" t="s">
        <v>134</v>
      </c>
      <c r="L391" s="41"/>
      <c r="M391" s="183" t="s">
        <v>28</v>
      </c>
      <c r="N391" s="184" t="s">
        <v>46</v>
      </c>
      <c r="O391" s="67"/>
      <c r="P391" s="185">
        <f>O391*H391</f>
        <v>0</v>
      </c>
      <c r="Q391" s="185">
        <v>5.1999999999999998E-3</v>
      </c>
      <c r="R391" s="185">
        <f>Q391*H391</f>
        <v>3.4319999999999996E-2</v>
      </c>
      <c r="S391" s="185">
        <v>0</v>
      </c>
      <c r="T391" s="186">
        <f>S391*H391</f>
        <v>0</v>
      </c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R391" s="187" t="s">
        <v>135</v>
      </c>
      <c r="AT391" s="187" t="s">
        <v>130</v>
      </c>
      <c r="AU391" s="187" t="s">
        <v>83</v>
      </c>
      <c r="AY391" s="19" t="s">
        <v>128</v>
      </c>
      <c r="BE391" s="188">
        <f>IF(N391="základní",J391,0)</f>
        <v>0</v>
      </c>
      <c r="BF391" s="188">
        <f>IF(N391="snížená",J391,0)</f>
        <v>0</v>
      </c>
      <c r="BG391" s="188">
        <f>IF(N391="zákl. přenesená",J391,0)</f>
        <v>0</v>
      </c>
      <c r="BH391" s="188">
        <f>IF(N391="sníž. přenesená",J391,0)</f>
        <v>0</v>
      </c>
      <c r="BI391" s="188">
        <f>IF(N391="nulová",J391,0)</f>
        <v>0</v>
      </c>
      <c r="BJ391" s="19" t="s">
        <v>135</v>
      </c>
      <c r="BK391" s="188">
        <f>ROUND(I391*H391,2)</f>
        <v>0</v>
      </c>
      <c r="BL391" s="19" t="s">
        <v>135</v>
      </c>
      <c r="BM391" s="187" t="s">
        <v>504</v>
      </c>
    </row>
    <row r="392" spans="1:65" s="2" customFormat="1" ht="19.2">
      <c r="A392" s="36"/>
      <c r="B392" s="37"/>
      <c r="C392" s="38"/>
      <c r="D392" s="189" t="s">
        <v>137</v>
      </c>
      <c r="E392" s="38"/>
      <c r="F392" s="190" t="s">
        <v>505</v>
      </c>
      <c r="G392" s="38"/>
      <c r="H392" s="38"/>
      <c r="I392" s="191"/>
      <c r="J392" s="38"/>
      <c r="K392" s="38"/>
      <c r="L392" s="41"/>
      <c r="M392" s="192"/>
      <c r="N392" s="193"/>
      <c r="O392" s="67"/>
      <c r="P392" s="67"/>
      <c r="Q392" s="67"/>
      <c r="R392" s="67"/>
      <c r="S392" s="67"/>
      <c r="T392" s="68"/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T392" s="19" t="s">
        <v>137</v>
      </c>
      <c r="AU392" s="19" t="s">
        <v>83</v>
      </c>
    </row>
    <row r="393" spans="1:65" s="2" customFormat="1" ht="10.199999999999999">
      <c r="A393" s="36"/>
      <c r="B393" s="37"/>
      <c r="C393" s="38"/>
      <c r="D393" s="194" t="s">
        <v>139</v>
      </c>
      <c r="E393" s="38"/>
      <c r="F393" s="195" t="s">
        <v>506</v>
      </c>
      <c r="G393" s="38"/>
      <c r="H393" s="38"/>
      <c r="I393" s="191"/>
      <c r="J393" s="38"/>
      <c r="K393" s="38"/>
      <c r="L393" s="41"/>
      <c r="M393" s="192"/>
      <c r="N393" s="193"/>
      <c r="O393" s="67"/>
      <c r="P393" s="67"/>
      <c r="Q393" s="67"/>
      <c r="R393" s="67"/>
      <c r="S393" s="67"/>
      <c r="T393" s="68"/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T393" s="19" t="s">
        <v>139</v>
      </c>
      <c r="AU393" s="19" t="s">
        <v>83</v>
      </c>
    </row>
    <row r="394" spans="1:65" s="13" customFormat="1" ht="10.199999999999999">
      <c r="B394" s="196"/>
      <c r="C394" s="197"/>
      <c r="D394" s="189" t="s">
        <v>141</v>
      </c>
      <c r="E394" s="198" t="s">
        <v>28</v>
      </c>
      <c r="F394" s="199" t="s">
        <v>507</v>
      </c>
      <c r="G394" s="197"/>
      <c r="H394" s="198" t="s">
        <v>28</v>
      </c>
      <c r="I394" s="200"/>
      <c r="J394" s="197"/>
      <c r="K394" s="197"/>
      <c r="L394" s="201"/>
      <c r="M394" s="202"/>
      <c r="N394" s="203"/>
      <c r="O394" s="203"/>
      <c r="P394" s="203"/>
      <c r="Q394" s="203"/>
      <c r="R394" s="203"/>
      <c r="S394" s="203"/>
      <c r="T394" s="204"/>
      <c r="AT394" s="205" t="s">
        <v>141</v>
      </c>
      <c r="AU394" s="205" t="s">
        <v>83</v>
      </c>
      <c r="AV394" s="13" t="s">
        <v>81</v>
      </c>
      <c r="AW394" s="13" t="s">
        <v>34</v>
      </c>
      <c r="AX394" s="13" t="s">
        <v>73</v>
      </c>
      <c r="AY394" s="205" t="s">
        <v>128</v>
      </c>
    </row>
    <row r="395" spans="1:65" s="14" customFormat="1" ht="10.199999999999999">
      <c r="B395" s="206"/>
      <c r="C395" s="207"/>
      <c r="D395" s="189" t="s">
        <v>141</v>
      </c>
      <c r="E395" s="208" t="s">
        <v>28</v>
      </c>
      <c r="F395" s="209" t="s">
        <v>508</v>
      </c>
      <c r="G395" s="207"/>
      <c r="H395" s="210">
        <v>6.6</v>
      </c>
      <c r="I395" s="211"/>
      <c r="J395" s="207"/>
      <c r="K395" s="207"/>
      <c r="L395" s="212"/>
      <c r="M395" s="213"/>
      <c r="N395" s="214"/>
      <c r="O395" s="214"/>
      <c r="P395" s="214"/>
      <c r="Q395" s="214"/>
      <c r="R395" s="214"/>
      <c r="S395" s="214"/>
      <c r="T395" s="215"/>
      <c r="AT395" s="216" t="s">
        <v>141</v>
      </c>
      <c r="AU395" s="216" t="s">
        <v>83</v>
      </c>
      <c r="AV395" s="14" t="s">
        <v>83</v>
      </c>
      <c r="AW395" s="14" t="s">
        <v>34</v>
      </c>
      <c r="AX395" s="14" t="s">
        <v>81</v>
      </c>
      <c r="AY395" s="216" t="s">
        <v>128</v>
      </c>
    </row>
    <row r="396" spans="1:65" s="2" customFormat="1" ht="16.5" customHeight="1">
      <c r="A396" s="36"/>
      <c r="B396" s="37"/>
      <c r="C396" s="176" t="s">
        <v>509</v>
      </c>
      <c r="D396" s="176" t="s">
        <v>130</v>
      </c>
      <c r="E396" s="177" t="s">
        <v>510</v>
      </c>
      <c r="F396" s="178" t="s">
        <v>511</v>
      </c>
      <c r="G396" s="179" t="s">
        <v>155</v>
      </c>
      <c r="H396" s="180">
        <v>0.1</v>
      </c>
      <c r="I396" s="181"/>
      <c r="J396" s="182">
        <f>ROUND(I396*H396,2)</f>
        <v>0</v>
      </c>
      <c r="K396" s="178" t="s">
        <v>134</v>
      </c>
      <c r="L396" s="41"/>
      <c r="M396" s="183" t="s">
        <v>28</v>
      </c>
      <c r="N396" s="184" t="s">
        <v>46</v>
      </c>
      <c r="O396" s="67"/>
      <c r="P396" s="185">
        <f>O396*H396</f>
        <v>0</v>
      </c>
      <c r="Q396" s="185">
        <v>0</v>
      </c>
      <c r="R396" s="185">
        <f>Q396*H396</f>
        <v>0</v>
      </c>
      <c r="S396" s="185">
        <v>0</v>
      </c>
      <c r="T396" s="186">
        <f>S396*H396</f>
        <v>0</v>
      </c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R396" s="187" t="s">
        <v>135</v>
      </c>
      <c r="AT396" s="187" t="s">
        <v>130</v>
      </c>
      <c r="AU396" s="187" t="s">
        <v>83</v>
      </c>
      <c r="AY396" s="19" t="s">
        <v>128</v>
      </c>
      <c r="BE396" s="188">
        <f>IF(N396="základní",J396,0)</f>
        <v>0</v>
      </c>
      <c r="BF396" s="188">
        <f>IF(N396="snížená",J396,0)</f>
        <v>0</v>
      </c>
      <c r="BG396" s="188">
        <f>IF(N396="zákl. přenesená",J396,0)</f>
        <v>0</v>
      </c>
      <c r="BH396" s="188">
        <f>IF(N396="sníž. přenesená",J396,0)</f>
        <v>0</v>
      </c>
      <c r="BI396" s="188">
        <f>IF(N396="nulová",J396,0)</f>
        <v>0</v>
      </c>
      <c r="BJ396" s="19" t="s">
        <v>135</v>
      </c>
      <c r="BK396" s="188">
        <f>ROUND(I396*H396,2)</f>
        <v>0</v>
      </c>
      <c r="BL396" s="19" t="s">
        <v>135</v>
      </c>
      <c r="BM396" s="187" t="s">
        <v>512</v>
      </c>
    </row>
    <row r="397" spans="1:65" s="2" customFormat="1" ht="19.2">
      <c r="A397" s="36"/>
      <c r="B397" s="37"/>
      <c r="C397" s="38"/>
      <c r="D397" s="189" t="s">
        <v>137</v>
      </c>
      <c r="E397" s="38"/>
      <c r="F397" s="190" t="s">
        <v>513</v>
      </c>
      <c r="G397" s="38"/>
      <c r="H397" s="38"/>
      <c r="I397" s="191"/>
      <c r="J397" s="38"/>
      <c r="K397" s="38"/>
      <c r="L397" s="41"/>
      <c r="M397" s="192"/>
      <c r="N397" s="193"/>
      <c r="O397" s="67"/>
      <c r="P397" s="67"/>
      <c r="Q397" s="67"/>
      <c r="R397" s="67"/>
      <c r="S397" s="67"/>
      <c r="T397" s="68"/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T397" s="19" t="s">
        <v>137</v>
      </c>
      <c r="AU397" s="19" t="s">
        <v>83</v>
      </c>
    </row>
    <row r="398" spans="1:65" s="2" customFormat="1" ht="10.199999999999999">
      <c r="A398" s="36"/>
      <c r="B398" s="37"/>
      <c r="C398" s="38"/>
      <c r="D398" s="194" t="s">
        <v>139</v>
      </c>
      <c r="E398" s="38"/>
      <c r="F398" s="195" t="s">
        <v>514</v>
      </c>
      <c r="G398" s="38"/>
      <c r="H398" s="38"/>
      <c r="I398" s="191"/>
      <c r="J398" s="38"/>
      <c r="K398" s="38"/>
      <c r="L398" s="41"/>
      <c r="M398" s="192"/>
      <c r="N398" s="193"/>
      <c r="O398" s="67"/>
      <c r="P398" s="67"/>
      <c r="Q398" s="67"/>
      <c r="R398" s="67"/>
      <c r="S398" s="67"/>
      <c r="T398" s="68"/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T398" s="19" t="s">
        <v>139</v>
      </c>
      <c r="AU398" s="19" t="s">
        <v>83</v>
      </c>
    </row>
    <row r="399" spans="1:65" s="13" customFormat="1" ht="10.199999999999999">
      <c r="B399" s="196"/>
      <c r="C399" s="197"/>
      <c r="D399" s="189" t="s">
        <v>141</v>
      </c>
      <c r="E399" s="198" t="s">
        <v>28</v>
      </c>
      <c r="F399" s="199" t="s">
        <v>515</v>
      </c>
      <c r="G399" s="197"/>
      <c r="H399" s="198" t="s">
        <v>28</v>
      </c>
      <c r="I399" s="200"/>
      <c r="J399" s="197"/>
      <c r="K399" s="197"/>
      <c r="L399" s="201"/>
      <c r="M399" s="202"/>
      <c r="N399" s="203"/>
      <c r="O399" s="203"/>
      <c r="P399" s="203"/>
      <c r="Q399" s="203"/>
      <c r="R399" s="203"/>
      <c r="S399" s="203"/>
      <c r="T399" s="204"/>
      <c r="AT399" s="205" t="s">
        <v>141</v>
      </c>
      <c r="AU399" s="205" t="s">
        <v>83</v>
      </c>
      <c r="AV399" s="13" t="s">
        <v>81</v>
      </c>
      <c r="AW399" s="13" t="s">
        <v>34</v>
      </c>
      <c r="AX399" s="13" t="s">
        <v>73</v>
      </c>
      <c r="AY399" s="205" t="s">
        <v>128</v>
      </c>
    </row>
    <row r="400" spans="1:65" s="14" customFormat="1" ht="10.199999999999999">
      <c r="B400" s="206"/>
      <c r="C400" s="207"/>
      <c r="D400" s="189" t="s">
        <v>141</v>
      </c>
      <c r="E400" s="208" t="s">
        <v>28</v>
      </c>
      <c r="F400" s="209" t="s">
        <v>516</v>
      </c>
      <c r="G400" s="207"/>
      <c r="H400" s="210">
        <v>0.1</v>
      </c>
      <c r="I400" s="211"/>
      <c r="J400" s="207"/>
      <c r="K400" s="207"/>
      <c r="L400" s="212"/>
      <c r="M400" s="213"/>
      <c r="N400" s="214"/>
      <c r="O400" s="214"/>
      <c r="P400" s="214"/>
      <c r="Q400" s="214"/>
      <c r="R400" s="214"/>
      <c r="S400" s="214"/>
      <c r="T400" s="215"/>
      <c r="AT400" s="216" t="s">
        <v>141</v>
      </c>
      <c r="AU400" s="216" t="s">
        <v>83</v>
      </c>
      <c r="AV400" s="14" t="s">
        <v>83</v>
      </c>
      <c r="AW400" s="14" t="s">
        <v>34</v>
      </c>
      <c r="AX400" s="14" t="s">
        <v>81</v>
      </c>
      <c r="AY400" s="216" t="s">
        <v>128</v>
      </c>
    </row>
    <row r="401" spans="1:65" s="2" customFormat="1" ht="16.5" customHeight="1">
      <c r="A401" s="36"/>
      <c r="B401" s="37"/>
      <c r="C401" s="176" t="s">
        <v>517</v>
      </c>
      <c r="D401" s="176" t="s">
        <v>130</v>
      </c>
      <c r="E401" s="177" t="s">
        <v>518</v>
      </c>
      <c r="F401" s="178" t="s">
        <v>519</v>
      </c>
      <c r="G401" s="179" t="s">
        <v>495</v>
      </c>
      <c r="H401" s="180">
        <v>8</v>
      </c>
      <c r="I401" s="181"/>
      <c r="J401" s="182">
        <f>ROUND(I401*H401,2)</f>
        <v>0</v>
      </c>
      <c r="K401" s="178" t="s">
        <v>28</v>
      </c>
      <c r="L401" s="41"/>
      <c r="M401" s="183" t="s">
        <v>28</v>
      </c>
      <c r="N401" s="184" t="s">
        <v>46</v>
      </c>
      <c r="O401" s="67"/>
      <c r="P401" s="185">
        <f>O401*H401</f>
        <v>0</v>
      </c>
      <c r="Q401" s="185">
        <v>1.2E-4</v>
      </c>
      <c r="R401" s="185">
        <f>Q401*H401</f>
        <v>9.6000000000000002E-4</v>
      </c>
      <c r="S401" s="185">
        <v>4.0000000000000001E-3</v>
      </c>
      <c r="T401" s="186">
        <f>S401*H401</f>
        <v>3.2000000000000001E-2</v>
      </c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R401" s="187" t="s">
        <v>135</v>
      </c>
      <c r="AT401" s="187" t="s">
        <v>130</v>
      </c>
      <c r="AU401" s="187" t="s">
        <v>83</v>
      </c>
      <c r="AY401" s="19" t="s">
        <v>128</v>
      </c>
      <c r="BE401" s="188">
        <f>IF(N401="základní",J401,0)</f>
        <v>0</v>
      </c>
      <c r="BF401" s="188">
        <f>IF(N401="snížená",J401,0)</f>
        <v>0</v>
      </c>
      <c r="BG401" s="188">
        <f>IF(N401="zákl. přenesená",J401,0)</f>
        <v>0</v>
      </c>
      <c r="BH401" s="188">
        <f>IF(N401="sníž. přenesená",J401,0)</f>
        <v>0</v>
      </c>
      <c r="BI401" s="188">
        <f>IF(N401="nulová",J401,0)</f>
        <v>0</v>
      </c>
      <c r="BJ401" s="19" t="s">
        <v>135</v>
      </c>
      <c r="BK401" s="188">
        <f>ROUND(I401*H401,2)</f>
        <v>0</v>
      </c>
      <c r="BL401" s="19" t="s">
        <v>135</v>
      </c>
      <c r="BM401" s="187" t="s">
        <v>520</v>
      </c>
    </row>
    <row r="402" spans="1:65" s="2" customFormat="1" ht="10.199999999999999">
      <c r="A402" s="36"/>
      <c r="B402" s="37"/>
      <c r="C402" s="38"/>
      <c r="D402" s="189" t="s">
        <v>137</v>
      </c>
      <c r="E402" s="38"/>
      <c r="F402" s="190" t="s">
        <v>521</v>
      </c>
      <c r="G402" s="38"/>
      <c r="H402" s="38"/>
      <c r="I402" s="191"/>
      <c r="J402" s="38"/>
      <c r="K402" s="38"/>
      <c r="L402" s="41"/>
      <c r="M402" s="192"/>
      <c r="N402" s="193"/>
      <c r="O402" s="67"/>
      <c r="P402" s="67"/>
      <c r="Q402" s="67"/>
      <c r="R402" s="67"/>
      <c r="S402" s="67"/>
      <c r="T402" s="68"/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T402" s="19" t="s">
        <v>137</v>
      </c>
      <c r="AU402" s="19" t="s">
        <v>83</v>
      </c>
    </row>
    <row r="403" spans="1:65" s="13" customFormat="1" ht="10.199999999999999">
      <c r="B403" s="196"/>
      <c r="C403" s="197"/>
      <c r="D403" s="189" t="s">
        <v>141</v>
      </c>
      <c r="E403" s="198" t="s">
        <v>28</v>
      </c>
      <c r="F403" s="199" t="s">
        <v>522</v>
      </c>
      <c r="G403" s="197"/>
      <c r="H403" s="198" t="s">
        <v>28</v>
      </c>
      <c r="I403" s="200"/>
      <c r="J403" s="197"/>
      <c r="K403" s="197"/>
      <c r="L403" s="201"/>
      <c r="M403" s="202"/>
      <c r="N403" s="203"/>
      <c r="O403" s="203"/>
      <c r="P403" s="203"/>
      <c r="Q403" s="203"/>
      <c r="R403" s="203"/>
      <c r="S403" s="203"/>
      <c r="T403" s="204"/>
      <c r="AT403" s="205" t="s">
        <v>141</v>
      </c>
      <c r="AU403" s="205" t="s">
        <v>83</v>
      </c>
      <c r="AV403" s="13" t="s">
        <v>81</v>
      </c>
      <c r="AW403" s="13" t="s">
        <v>34</v>
      </c>
      <c r="AX403" s="13" t="s">
        <v>73</v>
      </c>
      <c r="AY403" s="205" t="s">
        <v>128</v>
      </c>
    </row>
    <row r="404" spans="1:65" s="14" customFormat="1" ht="10.199999999999999">
      <c r="B404" s="206"/>
      <c r="C404" s="207"/>
      <c r="D404" s="189" t="s">
        <v>141</v>
      </c>
      <c r="E404" s="208" t="s">
        <v>28</v>
      </c>
      <c r="F404" s="209" t="s">
        <v>523</v>
      </c>
      <c r="G404" s="207"/>
      <c r="H404" s="210">
        <v>8</v>
      </c>
      <c r="I404" s="211"/>
      <c r="J404" s="207"/>
      <c r="K404" s="207"/>
      <c r="L404" s="212"/>
      <c r="M404" s="213"/>
      <c r="N404" s="214"/>
      <c r="O404" s="214"/>
      <c r="P404" s="214"/>
      <c r="Q404" s="214"/>
      <c r="R404" s="214"/>
      <c r="S404" s="214"/>
      <c r="T404" s="215"/>
      <c r="AT404" s="216" t="s">
        <v>141</v>
      </c>
      <c r="AU404" s="216" t="s">
        <v>83</v>
      </c>
      <c r="AV404" s="14" t="s">
        <v>83</v>
      </c>
      <c r="AW404" s="14" t="s">
        <v>34</v>
      </c>
      <c r="AX404" s="14" t="s">
        <v>81</v>
      </c>
      <c r="AY404" s="216" t="s">
        <v>128</v>
      </c>
    </row>
    <row r="405" spans="1:65" s="2" customFormat="1" ht="16.5" customHeight="1">
      <c r="A405" s="36"/>
      <c r="B405" s="37"/>
      <c r="C405" s="176" t="s">
        <v>524</v>
      </c>
      <c r="D405" s="176" t="s">
        <v>130</v>
      </c>
      <c r="E405" s="177" t="s">
        <v>525</v>
      </c>
      <c r="F405" s="178" t="s">
        <v>526</v>
      </c>
      <c r="G405" s="179" t="s">
        <v>495</v>
      </c>
      <c r="H405" s="180">
        <v>16.600000000000001</v>
      </c>
      <c r="I405" s="181"/>
      <c r="J405" s="182">
        <f>ROUND(I405*H405,2)</f>
        <v>0</v>
      </c>
      <c r="K405" s="178" t="s">
        <v>134</v>
      </c>
      <c r="L405" s="41"/>
      <c r="M405" s="183" t="s">
        <v>28</v>
      </c>
      <c r="N405" s="184" t="s">
        <v>46</v>
      </c>
      <c r="O405" s="67"/>
      <c r="P405" s="185">
        <f>O405*H405</f>
        <v>0</v>
      </c>
      <c r="Q405" s="185">
        <v>4.6999999999999999E-4</v>
      </c>
      <c r="R405" s="185">
        <f>Q405*H405</f>
        <v>7.8020000000000008E-3</v>
      </c>
      <c r="S405" s="185">
        <v>0</v>
      </c>
      <c r="T405" s="186">
        <f>S405*H405</f>
        <v>0</v>
      </c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R405" s="187" t="s">
        <v>135</v>
      </c>
      <c r="AT405" s="187" t="s">
        <v>130</v>
      </c>
      <c r="AU405" s="187" t="s">
        <v>83</v>
      </c>
      <c r="AY405" s="19" t="s">
        <v>128</v>
      </c>
      <c r="BE405" s="188">
        <f>IF(N405="základní",J405,0)</f>
        <v>0</v>
      </c>
      <c r="BF405" s="188">
        <f>IF(N405="snížená",J405,0)</f>
        <v>0</v>
      </c>
      <c r="BG405" s="188">
        <f>IF(N405="zákl. přenesená",J405,0)</f>
        <v>0</v>
      </c>
      <c r="BH405" s="188">
        <f>IF(N405="sníž. přenesená",J405,0)</f>
        <v>0</v>
      </c>
      <c r="BI405" s="188">
        <f>IF(N405="nulová",J405,0)</f>
        <v>0</v>
      </c>
      <c r="BJ405" s="19" t="s">
        <v>135</v>
      </c>
      <c r="BK405" s="188">
        <f>ROUND(I405*H405,2)</f>
        <v>0</v>
      </c>
      <c r="BL405" s="19" t="s">
        <v>135</v>
      </c>
      <c r="BM405" s="187" t="s">
        <v>527</v>
      </c>
    </row>
    <row r="406" spans="1:65" s="2" customFormat="1" ht="10.199999999999999">
      <c r="A406" s="36"/>
      <c r="B406" s="37"/>
      <c r="C406" s="38"/>
      <c r="D406" s="189" t="s">
        <v>137</v>
      </c>
      <c r="E406" s="38"/>
      <c r="F406" s="190" t="s">
        <v>528</v>
      </c>
      <c r="G406" s="38"/>
      <c r="H406" s="38"/>
      <c r="I406" s="191"/>
      <c r="J406" s="38"/>
      <c r="K406" s="38"/>
      <c r="L406" s="41"/>
      <c r="M406" s="192"/>
      <c r="N406" s="193"/>
      <c r="O406" s="67"/>
      <c r="P406" s="67"/>
      <c r="Q406" s="67"/>
      <c r="R406" s="67"/>
      <c r="S406" s="67"/>
      <c r="T406" s="68"/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T406" s="19" t="s">
        <v>137</v>
      </c>
      <c r="AU406" s="19" t="s">
        <v>83</v>
      </c>
    </row>
    <row r="407" spans="1:65" s="2" customFormat="1" ht="10.199999999999999">
      <c r="A407" s="36"/>
      <c r="B407" s="37"/>
      <c r="C407" s="38"/>
      <c r="D407" s="194" t="s">
        <v>139</v>
      </c>
      <c r="E407" s="38"/>
      <c r="F407" s="195" t="s">
        <v>529</v>
      </c>
      <c r="G407" s="38"/>
      <c r="H407" s="38"/>
      <c r="I407" s="191"/>
      <c r="J407" s="38"/>
      <c r="K407" s="38"/>
      <c r="L407" s="41"/>
      <c r="M407" s="192"/>
      <c r="N407" s="193"/>
      <c r="O407" s="67"/>
      <c r="P407" s="67"/>
      <c r="Q407" s="67"/>
      <c r="R407" s="67"/>
      <c r="S407" s="67"/>
      <c r="T407" s="68"/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T407" s="19" t="s">
        <v>139</v>
      </c>
      <c r="AU407" s="19" t="s">
        <v>83</v>
      </c>
    </row>
    <row r="408" spans="1:65" s="13" customFormat="1" ht="20.399999999999999">
      <c r="B408" s="196"/>
      <c r="C408" s="197"/>
      <c r="D408" s="189" t="s">
        <v>141</v>
      </c>
      <c r="E408" s="198" t="s">
        <v>28</v>
      </c>
      <c r="F408" s="199" t="s">
        <v>530</v>
      </c>
      <c r="G408" s="197"/>
      <c r="H408" s="198" t="s">
        <v>28</v>
      </c>
      <c r="I408" s="200"/>
      <c r="J408" s="197"/>
      <c r="K408" s="197"/>
      <c r="L408" s="201"/>
      <c r="M408" s="202"/>
      <c r="N408" s="203"/>
      <c r="O408" s="203"/>
      <c r="P408" s="203"/>
      <c r="Q408" s="203"/>
      <c r="R408" s="203"/>
      <c r="S408" s="203"/>
      <c r="T408" s="204"/>
      <c r="AT408" s="205" t="s">
        <v>141</v>
      </c>
      <c r="AU408" s="205" t="s">
        <v>83</v>
      </c>
      <c r="AV408" s="13" t="s">
        <v>81</v>
      </c>
      <c r="AW408" s="13" t="s">
        <v>34</v>
      </c>
      <c r="AX408" s="13" t="s">
        <v>73</v>
      </c>
      <c r="AY408" s="205" t="s">
        <v>128</v>
      </c>
    </row>
    <row r="409" spans="1:65" s="14" customFormat="1" ht="10.199999999999999">
      <c r="B409" s="206"/>
      <c r="C409" s="207"/>
      <c r="D409" s="189" t="s">
        <v>141</v>
      </c>
      <c r="E409" s="208" t="s">
        <v>28</v>
      </c>
      <c r="F409" s="209" t="s">
        <v>531</v>
      </c>
      <c r="G409" s="207"/>
      <c r="H409" s="210">
        <v>16.600000000000001</v>
      </c>
      <c r="I409" s="211"/>
      <c r="J409" s="207"/>
      <c r="K409" s="207"/>
      <c r="L409" s="212"/>
      <c r="M409" s="213"/>
      <c r="N409" s="214"/>
      <c r="O409" s="214"/>
      <c r="P409" s="214"/>
      <c r="Q409" s="214"/>
      <c r="R409" s="214"/>
      <c r="S409" s="214"/>
      <c r="T409" s="215"/>
      <c r="AT409" s="216" t="s">
        <v>141</v>
      </c>
      <c r="AU409" s="216" t="s">
        <v>83</v>
      </c>
      <c r="AV409" s="14" t="s">
        <v>83</v>
      </c>
      <c r="AW409" s="14" t="s">
        <v>34</v>
      </c>
      <c r="AX409" s="14" t="s">
        <v>81</v>
      </c>
      <c r="AY409" s="216" t="s">
        <v>128</v>
      </c>
    </row>
    <row r="410" spans="1:65" s="2" customFormat="1" ht="16.5" customHeight="1">
      <c r="A410" s="36"/>
      <c r="B410" s="37"/>
      <c r="C410" s="176" t="s">
        <v>532</v>
      </c>
      <c r="D410" s="176" t="s">
        <v>130</v>
      </c>
      <c r="E410" s="177" t="s">
        <v>533</v>
      </c>
      <c r="F410" s="178" t="s">
        <v>534</v>
      </c>
      <c r="G410" s="179" t="s">
        <v>495</v>
      </c>
      <c r="H410" s="180">
        <v>16.600000000000001</v>
      </c>
      <c r="I410" s="181"/>
      <c r="J410" s="182">
        <f>ROUND(I410*H410,2)</f>
        <v>0</v>
      </c>
      <c r="K410" s="178" t="s">
        <v>28</v>
      </c>
      <c r="L410" s="41"/>
      <c r="M410" s="183" t="s">
        <v>28</v>
      </c>
      <c r="N410" s="184" t="s">
        <v>46</v>
      </c>
      <c r="O410" s="67"/>
      <c r="P410" s="185">
        <f>O410*H410</f>
        <v>0</v>
      </c>
      <c r="Q410" s="185">
        <v>0</v>
      </c>
      <c r="R410" s="185">
        <f>Q410*H410</f>
        <v>0</v>
      </c>
      <c r="S410" s="185">
        <v>0</v>
      </c>
      <c r="T410" s="186">
        <f>S410*H410</f>
        <v>0</v>
      </c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R410" s="187" t="s">
        <v>135</v>
      </c>
      <c r="AT410" s="187" t="s">
        <v>130</v>
      </c>
      <c r="AU410" s="187" t="s">
        <v>83</v>
      </c>
      <c r="AY410" s="19" t="s">
        <v>128</v>
      </c>
      <c r="BE410" s="188">
        <f>IF(N410="základní",J410,0)</f>
        <v>0</v>
      </c>
      <c r="BF410" s="188">
        <f>IF(N410="snížená",J410,0)</f>
        <v>0</v>
      </c>
      <c r="BG410" s="188">
        <f>IF(N410="zákl. přenesená",J410,0)</f>
        <v>0</v>
      </c>
      <c r="BH410" s="188">
        <f>IF(N410="sníž. přenesená",J410,0)</f>
        <v>0</v>
      </c>
      <c r="BI410" s="188">
        <f>IF(N410="nulová",J410,0)</f>
        <v>0</v>
      </c>
      <c r="BJ410" s="19" t="s">
        <v>135</v>
      </c>
      <c r="BK410" s="188">
        <f>ROUND(I410*H410,2)</f>
        <v>0</v>
      </c>
      <c r="BL410" s="19" t="s">
        <v>135</v>
      </c>
      <c r="BM410" s="187" t="s">
        <v>535</v>
      </c>
    </row>
    <row r="411" spans="1:65" s="2" customFormat="1" ht="10.199999999999999">
      <c r="A411" s="36"/>
      <c r="B411" s="37"/>
      <c r="C411" s="38"/>
      <c r="D411" s="189" t="s">
        <v>137</v>
      </c>
      <c r="E411" s="38"/>
      <c r="F411" s="190" t="s">
        <v>536</v>
      </c>
      <c r="G411" s="38"/>
      <c r="H411" s="38"/>
      <c r="I411" s="191"/>
      <c r="J411" s="38"/>
      <c r="K411" s="38"/>
      <c r="L411" s="41"/>
      <c r="M411" s="192"/>
      <c r="N411" s="193"/>
      <c r="O411" s="67"/>
      <c r="P411" s="67"/>
      <c r="Q411" s="67"/>
      <c r="R411" s="67"/>
      <c r="S411" s="67"/>
      <c r="T411" s="68"/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T411" s="19" t="s">
        <v>137</v>
      </c>
      <c r="AU411" s="19" t="s">
        <v>83</v>
      </c>
    </row>
    <row r="412" spans="1:65" s="13" customFormat="1" ht="10.199999999999999">
      <c r="B412" s="196"/>
      <c r="C412" s="197"/>
      <c r="D412" s="189" t="s">
        <v>141</v>
      </c>
      <c r="E412" s="198" t="s">
        <v>28</v>
      </c>
      <c r="F412" s="199" t="s">
        <v>537</v>
      </c>
      <c r="G412" s="197"/>
      <c r="H412" s="198" t="s">
        <v>28</v>
      </c>
      <c r="I412" s="200"/>
      <c r="J412" s="197"/>
      <c r="K412" s="197"/>
      <c r="L412" s="201"/>
      <c r="M412" s="202"/>
      <c r="N412" s="203"/>
      <c r="O412" s="203"/>
      <c r="P412" s="203"/>
      <c r="Q412" s="203"/>
      <c r="R412" s="203"/>
      <c r="S412" s="203"/>
      <c r="T412" s="204"/>
      <c r="AT412" s="205" t="s">
        <v>141</v>
      </c>
      <c r="AU412" s="205" t="s">
        <v>83</v>
      </c>
      <c r="AV412" s="13" t="s">
        <v>81</v>
      </c>
      <c r="AW412" s="13" t="s">
        <v>34</v>
      </c>
      <c r="AX412" s="13" t="s">
        <v>73</v>
      </c>
      <c r="AY412" s="205" t="s">
        <v>128</v>
      </c>
    </row>
    <row r="413" spans="1:65" s="14" customFormat="1" ht="10.199999999999999">
      <c r="B413" s="206"/>
      <c r="C413" s="207"/>
      <c r="D413" s="189" t="s">
        <v>141</v>
      </c>
      <c r="E413" s="208" t="s">
        <v>28</v>
      </c>
      <c r="F413" s="209" t="s">
        <v>531</v>
      </c>
      <c r="G413" s="207"/>
      <c r="H413" s="210">
        <v>16.600000000000001</v>
      </c>
      <c r="I413" s="211"/>
      <c r="J413" s="207"/>
      <c r="K413" s="207"/>
      <c r="L413" s="212"/>
      <c r="M413" s="213"/>
      <c r="N413" s="214"/>
      <c r="O413" s="214"/>
      <c r="P413" s="214"/>
      <c r="Q413" s="214"/>
      <c r="R413" s="214"/>
      <c r="S413" s="214"/>
      <c r="T413" s="215"/>
      <c r="AT413" s="216" t="s">
        <v>141</v>
      </c>
      <c r="AU413" s="216" t="s">
        <v>83</v>
      </c>
      <c r="AV413" s="14" t="s">
        <v>83</v>
      </c>
      <c r="AW413" s="14" t="s">
        <v>34</v>
      </c>
      <c r="AX413" s="14" t="s">
        <v>81</v>
      </c>
      <c r="AY413" s="216" t="s">
        <v>128</v>
      </c>
    </row>
    <row r="414" spans="1:65" s="2" customFormat="1" ht="16.5" customHeight="1">
      <c r="A414" s="36"/>
      <c r="B414" s="37"/>
      <c r="C414" s="176" t="s">
        <v>538</v>
      </c>
      <c r="D414" s="176" t="s">
        <v>130</v>
      </c>
      <c r="E414" s="177" t="s">
        <v>539</v>
      </c>
      <c r="F414" s="178" t="s">
        <v>540</v>
      </c>
      <c r="G414" s="179" t="s">
        <v>133</v>
      </c>
      <c r="H414" s="180">
        <v>19.8</v>
      </c>
      <c r="I414" s="181"/>
      <c r="J414" s="182">
        <f>ROUND(I414*H414,2)</f>
        <v>0</v>
      </c>
      <c r="K414" s="178" t="s">
        <v>134</v>
      </c>
      <c r="L414" s="41"/>
      <c r="M414" s="183" t="s">
        <v>28</v>
      </c>
      <c r="N414" s="184" t="s">
        <v>46</v>
      </c>
      <c r="O414" s="67"/>
      <c r="P414" s="185">
        <f>O414*H414</f>
        <v>0</v>
      </c>
      <c r="Q414" s="185">
        <v>6.3000000000000003E-4</v>
      </c>
      <c r="R414" s="185">
        <f>Q414*H414</f>
        <v>1.2474000000000001E-2</v>
      </c>
      <c r="S414" s="185">
        <v>0</v>
      </c>
      <c r="T414" s="186">
        <f>S414*H414</f>
        <v>0</v>
      </c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R414" s="187" t="s">
        <v>135</v>
      </c>
      <c r="AT414" s="187" t="s">
        <v>130</v>
      </c>
      <c r="AU414" s="187" t="s">
        <v>83</v>
      </c>
      <c r="AY414" s="19" t="s">
        <v>128</v>
      </c>
      <c r="BE414" s="188">
        <f>IF(N414="základní",J414,0)</f>
        <v>0</v>
      </c>
      <c r="BF414" s="188">
        <f>IF(N414="snížená",J414,0)</f>
        <v>0</v>
      </c>
      <c r="BG414" s="188">
        <f>IF(N414="zákl. přenesená",J414,0)</f>
        <v>0</v>
      </c>
      <c r="BH414" s="188">
        <f>IF(N414="sníž. přenesená",J414,0)</f>
        <v>0</v>
      </c>
      <c r="BI414" s="188">
        <f>IF(N414="nulová",J414,0)</f>
        <v>0</v>
      </c>
      <c r="BJ414" s="19" t="s">
        <v>135</v>
      </c>
      <c r="BK414" s="188">
        <f>ROUND(I414*H414,2)</f>
        <v>0</v>
      </c>
      <c r="BL414" s="19" t="s">
        <v>135</v>
      </c>
      <c r="BM414" s="187" t="s">
        <v>541</v>
      </c>
    </row>
    <row r="415" spans="1:65" s="2" customFormat="1" ht="10.199999999999999">
      <c r="A415" s="36"/>
      <c r="B415" s="37"/>
      <c r="C415" s="38"/>
      <c r="D415" s="189" t="s">
        <v>137</v>
      </c>
      <c r="E415" s="38"/>
      <c r="F415" s="190" t="s">
        <v>542</v>
      </c>
      <c r="G415" s="38"/>
      <c r="H415" s="38"/>
      <c r="I415" s="191"/>
      <c r="J415" s="38"/>
      <c r="K415" s="38"/>
      <c r="L415" s="41"/>
      <c r="M415" s="192"/>
      <c r="N415" s="193"/>
      <c r="O415" s="67"/>
      <c r="P415" s="67"/>
      <c r="Q415" s="67"/>
      <c r="R415" s="67"/>
      <c r="S415" s="67"/>
      <c r="T415" s="68"/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T415" s="19" t="s">
        <v>137</v>
      </c>
      <c r="AU415" s="19" t="s">
        <v>83</v>
      </c>
    </row>
    <row r="416" spans="1:65" s="2" customFormat="1" ht="10.199999999999999">
      <c r="A416" s="36"/>
      <c r="B416" s="37"/>
      <c r="C416" s="38"/>
      <c r="D416" s="194" t="s">
        <v>139</v>
      </c>
      <c r="E416" s="38"/>
      <c r="F416" s="195" t="s">
        <v>543</v>
      </c>
      <c r="G416" s="38"/>
      <c r="H416" s="38"/>
      <c r="I416" s="191"/>
      <c r="J416" s="38"/>
      <c r="K416" s="38"/>
      <c r="L416" s="41"/>
      <c r="M416" s="192"/>
      <c r="N416" s="193"/>
      <c r="O416" s="67"/>
      <c r="P416" s="67"/>
      <c r="Q416" s="67"/>
      <c r="R416" s="67"/>
      <c r="S416" s="67"/>
      <c r="T416" s="68"/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T416" s="19" t="s">
        <v>139</v>
      </c>
      <c r="AU416" s="19" t="s">
        <v>83</v>
      </c>
    </row>
    <row r="417" spans="1:65" s="13" customFormat="1" ht="10.199999999999999">
      <c r="B417" s="196"/>
      <c r="C417" s="197"/>
      <c r="D417" s="189" t="s">
        <v>141</v>
      </c>
      <c r="E417" s="198" t="s">
        <v>28</v>
      </c>
      <c r="F417" s="199" t="s">
        <v>544</v>
      </c>
      <c r="G417" s="197"/>
      <c r="H417" s="198" t="s">
        <v>28</v>
      </c>
      <c r="I417" s="200"/>
      <c r="J417" s="197"/>
      <c r="K417" s="197"/>
      <c r="L417" s="201"/>
      <c r="M417" s="202"/>
      <c r="N417" s="203"/>
      <c r="O417" s="203"/>
      <c r="P417" s="203"/>
      <c r="Q417" s="203"/>
      <c r="R417" s="203"/>
      <c r="S417" s="203"/>
      <c r="T417" s="204"/>
      <c r="AT417" s="205" t="s">
        <v>141</v>
      </c>
      <c r="AU417" s="205" t="s">
        <v>83</v>
      </c>
      <c r="AV417" s="13" t="s">
        <v>81</v>
      </c>
      <c r="AW417" s="13" t="s">
        <v>34</v>
      </c>
      <c r="AX417" s="13" t="s">
        <v>73</v>
      </c>
      <c r="AY417" s="205" t="s">
        <v>128</v>
      </c>
    </row>
    <row r="418" spans="1:65" s="14" customFormat="1" ht="10.199999999999999">
      <c r="B418" s="206"/>
      <c r="C418" s="207"/>
      <c r="D418" s="189" t="s">
        <v>141</v>
      </c>
      <c r="E418" s="208" t="s">
        <v>28</v>
      </c>
      <c r="F418" s="209" t="s">
        <v>545</v>
      </c>
      <c r="G418" s="207"/>
      <c r="H418" s="210">
        <v>19.8</v>
      </c>
      <c r="I418" s="211"/>
      <c r="J418" s="207"/>
      <c r="K418" s="207"/>
      <c r="L418" s="212"/>
      <c r="M418" s="213"/>
      <c r="N418" s="214"/>
      <c r="O418" s="214"/>
      <c r="P418" s="214"/>
      <c r="Q418" s="214"/>
      <c r="R418" s="214"/>
      <c r="S418" s="214"/>
      <c r="T418" s="215"/>
      <c r="AT418" s="216" t="s">
        <v>141</v>
      </c>
      <c r="AU418" s="216" t="s">
        <v>83</v>
      </c>
      <c r="AV418" s="14" t="s">
        <v>83</v>
      </c>
      <c r="AW418" s="14" t="s">
        <v>34</v>
      </c>
      <c r="AX418" s="14" t="s">
        <v>81</v>
      </c>
      <c r="AY418" s="216" t="s">
        <v>128</v>
      </c>
    </row>
    <row r="419" spans="1:65" s="2" customFormat="1" ht="21.75" customHeight="1">
      <c r="A419" s="36"/>
      <c r="B419" s="37"/>
      <c r="C419" s="176" t="s">
        <v>546</v>
      </c>
      <c r="D419" s="176" t="s">
        <v>130</v>
      </c>
      <c r="E419" s="177" t="s">
        <v>547</v>
      </c>
      <c r="F419" s="178" t="s">
        <v>548</v>
      </c>
      <c r="G419" s="179" t="s">
        <v>133</v>
      </c>
      <c r="H419" s="180">
        <v>165</v>
      </c>
      <c r="I419" s="181"/>
      <c r="J419" s="182">
        <f>ROUND(I419*H419,2)</f>
        <v>0</v>
      </c>
      <c r="K419" s="178" t="s">
        <v>134</v>
      </c>
      <c r="L419" s="41"/>
      <c r="M419" s="183" t="s">
        <v>28</v>
      </c>
      <c r="N419" s="184" t="s">
        <v>46</v>
      </c>
      <c r="O419" s="67"/>
      <c r="P419" s="185">
        <f>O419*H419</f>
        <v>0</v>
      </c>
      <c r="Q419" s="185">
        <v>0</v>
      </c>
      <c r="R419" s="185">
        <f>Q419*H419</f>
        <v>0</v>
      </c>
      <c r="S419" s="185">
        <v>0</v>
      </c>
      <c r="T419" s="186">
        <f>S419*H419</f>
        <v>0</v>
      </c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R419" s="187" t="s">
        <v>135</v>
      </c>
      <c r="AT419" s="187" t="s">
        <v>130</v>
      </c>
      <c r="AU419" s="187" t="s">
        <v>83</v>
      </c>
      <c r="AY419" s="19" t="s">
        <v>128</v>
      </c>
      <c r="BE419" s="188">
        <f>IF(N419="základní",J419,0)</f>
        <v>0</v>
      </c>
      <c r="BF419" s="188">
        <f>IF(N419="snížená",J419,0)</f>
        <v>0</v>
      </c>
      <c r="BG419" s="188">
        <f>IF(N419="zákl. přenesená",J419,0)</f>
        <v>0</v>
      </c>
      <c r="BH419" s="188">
        <f>IF(N419="sníž. přenesená",J419,0)</f>
        <v>0</v>
      </c>
      <c r="BI419" s="188">
        <f>IF(N419="nulová",J419,0)</f>
        <v>0</v>
      </c>
      <c r="BJ419" s="19" t="s">
        <v>135</v>
      </c>
      <c r="BK419" s="188">
        <f>ROUND(I419*H419,2)</f>
        <v>0</v>
      </c>
      <c r="BL419" s="19" t="s">
        <v>135</v>
      </c>
      <c r="BM419" s="187" t="s">
        <v>549</v>
      </c>
    </row>
    <row r="420" spans="1:65" s="2" customFormat="1" ht="19.2">
      <c r="A420" s="36"/>
      <c r="B420" s="37"/>
      <c r="C420" s="38"/>
      <c r="D420" s="189" t="s">
        <v>137</v>
      </c>
      <c r="E420" s="38"/>
      <c r="F420" s="190" t="s">
        <v>550</v>
      </c>
      <c r="G420" s="38"/>
      <c r="H420" s="38"/>
      <c r="I420" s="191"/>
      <c r="J420" s="38"/>
      <c r="K420" s="38"/>
      <c r="L420" s="41"/>
      <c r="M420" s="192"/>
      <c r="N420" s="193"/>
      <c r="O420" s="67"/>
      <c r="P420" s="67"/>
      <c r="Q420" s="67"/>
      <c r="R420" s="67"/>
      <c r="S420" s="67"/>
      <c r="T420" s="68"/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T420" s="19" t="s">
        <v>137</v>
      </c>
      <c r="AU420" s="19" t="s">
        <v>83</v>
      </c>
    </row>
    <row r="421" spans="1:65" s="2" customFormat="1" ht="10.199999999999999">
      <c r="A421" s="36"/>
      <c r="B421" s="37"/>
      <c r="C421" s="38"/>
      <c r="D421" s="194" t="s">
        <v>139</v>
      </c>
      <c r="E421" s="38"/>
      <c r="F421" s="195" t="s">
        <v>551</v>
      </c>
      <c r="G421" s="38"/>
      <c r="H421" s="38"/>
      <c r="I421" s="191"/>
      <c r="J421" s="38"/>
      <c r="K421" s="38"/>
      <c r="L421" s="41"/>
      <c r="M421" s="192"/>
      <c r="N421" s="193"/>
      <c r="O421" s="67"/>
      <c r="P421" s="67"/>
      <c r="Q421" s="67"/>
      <c r="R421" s="67"/>
      <c r="S421" s="67"/>
      <c r="T421" s="68"/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T421" s="19" t="s">
        <v>139</v>
      </c>
      <c r="AU421" s="19" t="s">
        <v>83</v>
      </c>
    </row>
    <row r="422" spans="1:65" s="13" customFormat="1" ht="10.199999999999999">
      <c r="B422" s="196"/>
      <c r="C422" s="197"/>
      <c r="D422" s="189" t="s">
        <v>141</v>
      </c>
      <c r="E422" s="198" t="s">
        <v>28</v>
      </c>
      <c r="F422" s="199" t="s">
        <v>552</v>
      </c>
      <c r="G422" s="197"/>
      <c r="H422" s="198" t="s">
        <v>28</v>
      </c>
      <c r="I422" s="200"/>
      <c r="J422" s="197"/>
      <c r="K422" s="197"/>
      <c r="L422" s="201"/>
      <c r="M422" s="202"/>
      <c r="N422" s="203"/>
      <c r="O422" s="203"/>
      <c r="P422" s="203"/>
      <c r="Q422" s="203"/>
      <c r="R422" s="203"/>
      <c r="S422" s="203"/>
      <c r="T422" s="204"/>
      <c r="AT422" s="205" t="s">
        <v>141</v>
      </c>
      <c r="AU422" s="205" t="s">
        <v>83</v>
      </c>
      <c r="AV422" s="13" t="s">
        <v>81</v>
      </c>
      <c r="AW422" s="13" t="s">
        <v>34</v>
      </c>
      <c r="AX422" s="13" t="s">
        <v>73</v>
      </c>
      <c r="AY422" s="205" t="s">
        <v>128</v>
      </c>
    </row>
    <row r="423" spans="1:65" s="14" customFormat="1" ht="10.199999999999999">
      <c r="B423" s="206"/>
      <c r="C423" s="207"/>
      <c r="D423" s="189" t="s">
        <v>141</v>
      </c>
      <c r="E423" s="208" t="s">
        <v>28</v>
      </c>
      <c r="F423" s="209" t="s">
        <v>553</v>
      </c>
      <c r="G423" s="207"/>
      <c r="H423" s="210">
        <v>165</v>
      </c>
      <c r="I423" s="211"/>
      <c r="J423" s="207"/>
      <c r="K423" s="207"/>
      <c r="L423" s="212"/>
      <c r="M423" s="213"/>
      <c r="N423" s="214"/>
      <c r="O423" s="214"/>
      <c r="P423" s="214"/>
      <c r="Q423" s="214"/>
      <c r="R423" s="214"/>
      <c r="S423" s="214"/>
      <c r="T423" s="215"/>
      <c r="AT423" s="216" t="s">
        <v>141</v>
      </c>
      <c r="AU423" s="216" t="s">
        <v>83</v>
      </c>
      <c r="AV423" s="14" t="s">
        <v>83</v>
      </c>
      <c r="AW423" s="14" t="s">
        <v>34</v>
      </c>
      <c r="AX423" s="14" t="s">
        <v>81</v>
      </c>
      <c r="AY423" s="216" t="s">
        <v>128</v>
      </c>
    </row>
    <row r="424" spans="1:65" s="2" customFormat="1" ht="21.75" customHeight="1">
      <c r="A424" s="36"/>
      <c r="B424" s="37"/>
      <c r="C424" s="176" t="s">
        <v>554</v>
      </c>
      <c r="D424" s="176" t="s">
        <v>130</v>
      </c>
      <c r="E424" s="177" t="s">
        <v>555</v>
      </c>
      <c r="F424" s="178" t="s">
        <v>556</v>
      </c>
      <c r="G424" s="179" t="s">
        <v>133</v>
      </c>
      <c r="H424" s="180">
        <v>14850</v>
      </c>
      <c r="I424" s="181"/>
      <c r="J424" s="182">
        <f>ROUND(I424*H424,2)</f>
        <v>0</v>
      </c>
      <c r="K424" s="178" t="s">
        <v>134</v>
      </c>
      <c r="L424" s="41"/>
      <c r="M424" s="183" t="s">
        <v>28</v>
      </c>
      <c r="N424" s="184" t="s">
        <v>46</v>
      </c>
      <c r="O424" s="67"/>
      <c r="P424" s="185">
        <f>O424*H424</f>
        <v>0</v>
      </c>
      <c r="Q424" s="185">
        <v>0</v>
      </c>
      <c r="R424" s="185">
        <f>Q424*H424</f>
        <v>0</v>
      </c>
      <c r="S424" s="185">
        <v>0</v>
      </c>
      <c r="T424" s="186">
        <f>S424*H424</f>
        <v>0</v>
      </c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R424" s="187" t="s">
        <v>135</v>
      </c>
      <c r="AT424" s="187" t="s">
        <v>130</v>
      </c>
      <c r="AU424" s="187" t="s">
        <v>83</v>
      </c>
      <c r="AY424" s="19" t="s">
        <v>128</v>
      </c>
      <c r="BE424" s="188">
        <f>IF(N424="základní",J424,0)</f>
        <v>0</v>
      </c>
      <c r="BF424" s="188">
        <f>IF(N424="snížená",J424,0)</f>
        <v>0</v>
      </c>
      <c r="BG424" s="188">
        <f>IF(N424="zákl. přenesená",J424,0)</f>
        <v>0</v>
      </c>
      <c r="BH424" s="188">
        <f>IF(N424="sníž. přenesená",J424,0)</f>
        <v>0</v>
      </c>
      <c r="BI424" s="188">
        <f>IF(N424="nulová",J424,0)</f>
        <v>0</v>
      </c>
      <c r="BJ424" s="19" t="s">
        <v>135</v>
      </c>
      <c r="BK424" s="188">
        <f>ROUND(I424*H424,2)</f>
        <v>0</v>
      </c>
      <c r="BL424" s="19" t="s">
        <v>135</v>
      </c>
      <c r="BM424" s="187" t="s">
        <v>557</v>
      </c>
    </row>
    <row r="425" spans="1:65" s="2" customFormat="1" ht="19.2">
      <c r="A425" s="36"/>
      <c r="B425" s="37"/>
      <c r="C425" s="38"/>
      <c r="D425" s="189" t="s">
        <v>137</v>
      </c>
      <c r="E425" s="38"/>
      <c r="F425" s="190" t="s">
        <v>558</v>
      </c>
      <c r="G425" s="38"/>
      <c r="H425" s="38"/>
      <c r="I425" s="191"/>
      <c r="J425" s="38"/>
      <c r="K425" s="38"/>
      <c r="L425" s="41"/>
      <c r="M425" s="192"/>
      <c r="N425" s="193"/>
      <c r="O425" s="67"/>
      <c r="P425" s="67"/>
      <c r="Q425" s="67"/>
      <c r="R425" s="67"/>
      <c r="S425" s="67"/>
      <c r="T425" s="68"/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T425" s="19" t="s">
        <v>137</v>
      </c>
      <c r="AU425" s="19" t="s">
        <v>83</v>
      </c>
    </row>
    <row r="426" spans="1:65" s="2" customFormat="1" ht="10.199999999999999">
      <c r="A426" s="36"/>
      <c r="B426" s="37"/>
      <c r="C426" s="38"/>
      <c r="D426" s="194" t="s">
        <v>139</v>
      </c>
      <c r="E426" s="38"/>
      <c r="F426" s="195" t="s">
        <v>559</v>
      </c>
      <c r="G426" s="38"/>
      <c r="H426" s="38"/>
      <c r="I426" s="191"/>
      <c r="J426" s="38"/>
      <c r="K426" s="38"/>
      <c r="L426" s="41"/>
      <c r="M426" s="192"/>
      <c r="N426" s="193"/>
      <c r="O426" s="67"/>
      <c r="P426" s="67"/>
      <c r="Q426" s="67"/>
      <c r="R426" s="67"/>
      <c r="S426" s="67"/>
      <c r="T426" s="68"/>
      <c r="U426" s="36"/>
      <c r="V426" s="36"/>
      <c r="W426" s="36"/>
      <c r="X426" s="36"/>
      <c r="Y426" s="36"/>
      <c r="Z426" s="36"/>
      <c r="AA426" s="36"/>
      <c r="AB426" s="36"/>
      <c r="AC426" s="36"/>
      <c r="AD426" s="36"/>
      <c r="AE426" s="36"/>
      <c r="AT426" s="19" t="s">
        <v>139</v>
      </c>
      <c r="AU426" s="19" t="s">
        <v>83</v>
      </c>
    </row>
    <row r="427" spans="1:65" s="13" customFormat="1" ht="10.199999999999999">
      <c r="B427" s="196"/>
      <c r="C427" s="197"/>
      <c r="D427" s="189" t="s">
        <v>141</v>
      </c>
      <c r="E427" s="198" t="s">
        <v>28</v>
      </c>
      <c r="F427" s="199" t="s">
        <v>560</v>
      </c>
      <c r="G427" s="197"/>
      <c r="H427" s="198" t="s">
        <v>28</v>
      </c>
      <c r="I427" s="200"/>
      <c r="J427" s="197"/>
      <c r="K427" s="197"/>
      <c r="L427" s="201"/>
      <c r="M427" s="202"/>
      <c r="N427" s="203"/>
      <c r="O427" s="203"/>
      <c r="P427" s="203"/>
      <c r="Q427" s="203"/>
      <c r="R427" s="203"/>
      <c r="S427" s="203"/>
      <c r="T427" s="204"/>
      <c r="AT427" s="205" t="s">
        <v>141</v>
      </c>
      <c r="AU427" s="205" t="s">
        <v>83</v>
      </c>
      <c r="AV427" s="13" t="s">
        <v>81</v>
      </c>
      <c r="AW427" s="13" t="s">
        <v>34</v>
      </c>
      <c r="AX427" s="13" t="s">
        <v>73</v>
      </c>
      <c r="AY427" s="205" t="s">
        <v>128</v>
      </c>
    </row>
    <row r="428" spans="1:65" s="14" customFormat="1" ht="10.199999999999999">
      <c r="B428" s="206"/>
      <c r="C428" s="207"/>
      <c r="D428" s="189" t="s">
        <v>141</v>
      </c>
      <c r="E428" s="208" t="s">
        <v>28</v>
      </c>
      <c r="F428" s="209" t="s">
        <v>561</v>
      </c>
      <c r="G428" s="207"/>
      <c r="H428" s="210">
        <v>14850</v>
      </c>
      <c r="I428" s="211"/>
      <c r="J428" s="207"/>
      <c r="K428" s="207"/>
      <c r="L428" s="212"/>
      <c r="M428" s="213"/>
      <c r="N428" s="214"/>
      <c r="O428" s="214"/>
      <c r="P428" s="214"/>
      <c r="Q428" s="214"/>
      <c r="R428" s="214"/>
      <c r="S428" s="214"/>
      <c r="T428" s="215"/>
      <c r="AT428" s="216" t="s">
        <v>141</v>
      </c>
      <c r="AU428" s="216" t="s">
        <v>83</v>
      </c>
      <c r="AV428" s="14" t="s">
        <v>83</v>
      </c>
      <c r="AW428" s="14" t="s">
        <v>34</v>
      </c>
      <c r="AX428" s="14" t="s">
        <v>81</v>
      </c>
      <c r="AY428" s="216" t="s">
        <v>128</v>
      </c>
    </row>
    <row r="429" spans="1:65" s="2" customFormat="1" ht="24.15" customHeight="1">
      <c r="A429" s="36"/>
      <c r="B429" s="37"/>
      <c r="C429" s="176" t="s">
        <v>562</v>
      </c>
      <c r="D429" s="176" t="s">
        <v>130</v>
      </c>
      <c r="E429" s="177" t="s">
        <v>563</v>
      </c>
      <c r="F429" s="178" t="s">
        <v>564</v>
      </c>
      <c r="G429" s="179" t="s">
        <v>133</v>
      </c>
      <c r="H429" s="180">
        <v>165</v>
      </c>
      <c r="I429" s="181"/>
      <c r="J429" s="182">
        <f>ROUND(I429*H429,2)</f>
        <v>0</v>
      </c>
      <c r="K429" s="178" t="s">
        <v>134</v>
      </c>
      <c r="L429" s="41"/>
      <c r="M429" s="183" t="s">
        <v>28</v>
      </c>
      <c r="N429" s="184" t="s">
        <v>46</v>
      </c>
      <c r="O429" s="67"/>
      <c r="P429" s="185">
        <f>O429*H429</f>
        <v>0</v>
      </c>
      <c r="Q429" s="185">
        <v>0</v>
      </c>
      <c r="R429" s="185">
        <f>Q429*H429</f>
        <v>0</v>
      </c>
      <c r="S429" s="185">
        <v>0</v>
      </c>
      <c r="T429" s="186">
        <f>S429*H429</f>
        <v>0</v>
      </c>
      <c r="U429" s="36"/>
      <c r="V429" s="36"/>
      <c r="W429" s="36"/>
      <c r="X429" s="36"/>
      <c r="Y429" s="36"/>
      <c r="Z429" s="36"/>
      <c r="AA429" s="36"/>
      <c r="AB429" s="36"/>
      <c r="AC429" s="36"/>
      <c r="AD429" s="36"/>
      <c r="AE429" s="36"/>
      <c r="AR429" s="187" t="s">
        <v>135</v>
      </c>
      <c r="AT429" s="187" t="s">
        <v>130</v>
      </c>
      <c r="AU429" s="187" t="s">
        <v>83</v>
      </c>
      <c r="AY429" s="19" t="s">
        <v>128</v>
      </c>
      <c r="BE429" s="188">
        <f>IF(N429="základní",J429,0)</f>
        <v>0</v>
      </c>
      <c r="BF429" s="188">
        <f>IF(N429="snížená",J429,0)</f>
        <v>0</v>
      </c>
      <c r="BG429" s="188">
        <f>IF(N429="zákl. přenesená",J429,0)</f>
        <v>0</v>
      </c>
      <c r="BH429" s="188">
        <f>IF(N429="sníž. přenesená",J429,0)</f>
        <v>0</v>
      </c>
      <c r="BI429" s="188">
        <f>IF(N429="nulová",J429,0)</f>
        <v>0</v>
      </c>
      <c r="BJ429" s="19" t="s">
        <v>135</v>
      </c>
      <c r="BK429" s="188">
        <f>ROUND(I429*H429,2)</f>
        <v>0</v>
      </c>
      <c r="BL429" s="19" t="s">
        <v>135</v>
      </c>
      <c r="BM429" s="187" t="s">
        <v>565</v>
      </c>
    </row>
    <row r="430" spans="1:65" s="2" customFormat="1" ht="19.2">
      <c r="A430" s="36"/>
      <c r="B430" s="37"/>
      <c r="C430" s="38"/>
      <c r="D430" s="189" t="s">
        <v>137</v>
      </c>
      <c r="E430" s="38"/>
      <c r="F430" s="190" t="s">
        <v>566</v>
      </c>
      <c r="G430" s="38"/>
      <c r="H430" s="38"/>
      <c r="I430" s="191"/>
      <c r="J430" s="38"/>
      <c r="K430" s="38"/>
      <c r="L430" s="41"/>
      <c r="M430" s="192"/>
      <c r="N430" s="193"/>
      <c r="O430" s="67"/>
      <c r="P430" s="67"/>
      <c r="Q430" s="67"/>
      <c r="R430" s="67"/>
      <c r="S430" s="67"/>
      <c r="T430" s="68"/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T430" s="19" t="s">
        <v>137</v>
      </c>
      <c r="AU430" s="19" t="s">
        <v>83</v>
      </c>
    </row>
    <row r="431" spans="1:65" s="2" customFormat="1" ht="10.199999999999999">
      <c r="A431" s="36"/>
      <c r="B431" s="37"/>
      <c r="C431" s="38"/>
      <c r="D431" s="194" t="s">
        <v>139</v>
      </c>
      <c r="E431" s="38"/>
      <c r="F431" s="195" t="s">
        <v>567</v>
      </c>
      <c r="G431" s="38"/>
      <c r="H431" s="38"/>
      <c r="I431" s="191"/>
      <c r="J431" s="38"/>
      <c r="K431" s="38"/>
      <c r="L431" s="41"/>
      <c r="M431" s="192"/>
      <c r="N431" s="193"/>
      <c r="O431" s="67"/>
      <c r="P431" s="67"/>
      <c r="Q431" s="67"/>
      <c r="R431" s="67"/>
      <c r="S431" s="67"/>
      <c r="T431" s="68"/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T431" s="19" t="s">
        <v>139</v>
      </c>
      <c r="AU431" s="19" t="s">
        <v>83</v>
      </c>
    </row>
    <row r="432" spans="1:65" s="13" customFormat="1" ht="10.199999999999999">
      <c r="B432" s="196"/>
      <c r="C432" s="197"/>
      <c r="D432" s="189" t="s">
        <v>141</v>
      </c>
      <c r="E432" s="198" t="s">
        <v>28</v>
      </c>
      <c r="F432" s="199" t="s">
        <v>568</v>
      </c>
      <c r="G432" s="197"/>
      <c r="H432" s="198" t="s">
        <v>28</v>
      </c>
      <c r="I432" s="200"/>
      <c r="J432" s="197"/>
      <c r="K432" s="197"/>
      <c r="L432" s="201"/>
      <c r="M432" s="202"/>
      <c r="N432" s="203"/>
      <c r="O432" s="203"/>
      <c r="P432" s="203"/>
      <c r="Q432" s="203"/>
      <c r="R432" s="203"/>
      <c r="S432" s="203"/>
      <c r="T432" s="204"/>
      <c r="AT432" s="205" t="s">
        <v>141</v>
      </c>
      <c r="AU432" s="205" t="s">
        <v>83</v>
      </c>
      <c r="AV432" s="13" t="s">
        <v>81</v>
      </c>
      <c r="AW432" s="13" t="s">
        <v>34</v>
      </c>
      <c r="AX432" s="13" t="s">
        <v>73</v>
      </c>
      <c r="AY432" s="205" t="s">
        <v>128</v>
      </c>
    </row>
    <row r="433" spans="1:65" s="14" customFormat="1" ht="10.199999999999999">
      <c r="B433" s="206"/>
      <c r="C433" s="207"/>
      <c r="D433" s="189" t="s">
        <v>141</v>
      </c>
      <c r="E433" s="208" t="s">
        <v>28</v>
      </c>
      <c r="F433" s="209" t="s">
        <v>553</v>
      </c>
      <c r="G433" s="207"/>
      <c r="H433" s="210">
        <v>165</v>
      </c>
      <c r="I433" s="211"/>
      <c r="J433" s="207"/>
      <c r="K433" s="207"/>
      <c r="L433" s="212"/>
      <c r="M433" s="213"/>
      <c r="N433" s="214"/>
      <c r="O433" s="214"/>
      <c r="P433" s="214"/>
      <c r="Q433" s="214"/>
      <c r="R433" s="214"/>
      <c r="S433" s="214"/>
      <c r="T433" s="215"/>
      <c r="AT433" s="216" t="s">
        <v>141</v>
      </c>
      <c r="AU433" s="216" t="s">
        <v>83</v>
      </c>
      <c r="AV433" s="14" t="s">
        <v>83</v>
      </c>
      <c r="AW433" s="14" t="s">
        <v>34</v>
      </c>
      <c r="AX433" s="14" t="s">
        <v>81</v>
      </c>
      <c r="AY433" s="216" t="s">
        <v>128</v>
      </c>
    </row>
    <row r="434" spans="1:65" s="2" customFormat="1" ht="16.5" customHeight="1">
      <c r="A434" s="36"/>
      <c r="B434" s="37"/>
      <c r="C434" s="176" t="s">
        <v>569</v>
      </c>
      <c r="D434" s="176" t="s">
        <v>130</v>
      </c>
      <c r="E434" s="177" t="s">
        <v>570</v>
      </c>
      <c r="F434" s="178" t="s">
        <v>571</v>
      </c>
      <c r="G434" s="179" t="s">
        <v>155</v>
      </c>
      <c r="H434" s="180">
        <v>60.79</v>
      </c>
      <c r="I434" s="181"/>
      <c r="J434" s="182">
        <f>ROUND(I434*H434,2)</f>
        <v>0</v>
      </c>
      <c r="K434" s="178" t="s">
        <v>134</v>
      </c>
      <c r="L434" s="41"/>
      <c r="M434" s="183" t="s">
        <v>28</v>
      </c>
      <c r="N434" s="184" t="s">
        <v>46</v>
      </c>
      <c r="O434" s="67"/>
      <c r="P434" s="185">
        <f>O434*H434</f>
        <v>0</v>
      </c>
      <c r="Q434" s="185">
        <v>0</v>
      </c>
      <c r="R434" s="185">
        <f>Q434*H434</f>
        <v>0</v>
      </c>
      <c r="S434" s="185">
        <v>2</v>
      </c>
      <c r="T434" s="186">
        <f>S434*H434</f>
        <v>121.58</v>
      </c>
      <c r="U434" s="36"/>
      <c r="V434" s="36"/>
      <c r="W434" s="36"/>
      <c r="X434" s="36"/>
      <c r="Y434" s="36"/>
      <c r="Z434" s="36"/>
      <c r="AA434" s="36"/>
      <c r="AB434" s="36"/>
      <c r="AC434" s="36"/>
      <c r="AD434" s="36"/>
      <c r="AE434" s="36"/>
      <c r="AR434" s="187" t="s">
        <v>135</v>
      </c>
      <c r="AT434" s="187" t="s">
        <v>130</v>
      </c>
      <c r="AU434" s="187" t="s">
        <v>83</v>
      </c>
      <c r="AY434" s="19" t="s">
        <v>128</v>
      </c>
      <c r="BE434" s="188">
        <f>IF(N434="základní",J434,0)</f>
        <v>0</v>
      </c>
      <c r="BF434" s="188">
        <f>IF(N434="snížená",J434,0)</f>
        <v>0</v>
      </c>
      <c r="BG434" s="188">
        <f>IF(N434="zákl. přenesená",J434,0)</f>
        <v>0</v>
      </c>
      <c r="BH434" s="188">
        <f>IF(N434="sníž. přenesená",J434,0)</f>
        <v>0</v>
      </c>
      <c r="BI434" s="188">
        <f>IF(N434="nulová",J434,0)</f>
        <v>0</v>
      </c>
      <c r="BJ434" s="19" t="s">
        <v>135</v>
      </c>
      <c r="BK434" s="188">
        <f>ROUND(I434*H434,2)</f>
        <v>0</v>
      </c>
      <c r="BL434" s="19" t="s">
        <v>135</v>
      </c>
      <c r="BM434" s="187" t="s">
        <v>572</v>
      </c>
    </row>
    <row r="435" spans="1:65" s="2" customFormat="1" ht="10.199999999999999">
      <c r="A435" s="36"/>
      <c r="B435" s="37"/>
      <c r="C435" s="38"/>
      <c r="D435" s="189" t="s">
        <v>137</v>
      </c>
      <c r="E435" s="38"/>
      <c r="F435" s="190" t="s">
        <v>573</v>
      </c>
      <c r="G435" s="38"/>
      <c r="H435" s="38"/>
      <c r="I435" s="191"/>
      <c r="J435" s="38"/>
      <c r="K435" s="38"/>
      <c r="L435" s="41"/>
      <c r="M435" s="192"/>
      <c r="N435" s="193"/>
      <c r="O435" s="67"/>
      <c r="P435" s="67"/>
      <c r="Q435" s="67"/>
      <c r="R435" s="67"/>
      <c r="S435" s="67"/>
      <c r="T435" s="68"/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T435" s="19" t="s">
        <v>137</v>
      </c>
      <c r="AU435" s="19" t="s">
        <v>83</v>
      </c>
    </row>
    <row r="436" spans="1:65" s="2" customFormat="1" ht="10.199999999999999">
      <c r="A436" s="36"/>
      <c r="B436" s="37"/>
      <c r="C436" s="38"/>
      <c r="D436" s="194" t="s">
        <v>139</v>
      </c>
      <c r="E436" s="38"/>
      <c r="F436" s="195" t="s">
        <v>574</v>
      </c>
      <c r="G436" s="38"/>
      <c r="H436" s="38"/>
      <c r="I436" s="191"/>
      <c r="J436" s="38"/>
      <c r="K436" s="38"/>
      <c r="L436" s="41"/>
      <c r="M436" s="192"/>
      <c r="N436" s="193"/>
      <c r="O436" s="67"/>
      <c r="P436" s="67"/>
      <c r="Q436" s="67"/>
      <c r="R436" s="67"/>
      <c r="S436" s="67"/>
      <c r="T436" s="68"/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T436" s="19" t="s">
        <v>139</v>
      </c>
      <c r="AU436" s="19" t="s">
        <v>83</v>
      </c>
    </row>
    <row r="437" spans="1:65" s="13" customFormat="1" ht="10.199999999999999">
      <c r="B437" s="196"/>
      <c r="C437" s="197"/>
      <c r="D437" s="189" t="s">
        <v>141</v>
      </c>
      <c r="E437" s="198" t="s">
        <v>28</v>
      </c>
      <c r="F437" s="199" t="s">
        <v>159</v>
      </c>
      <c r="G437" s="197"/>
      <c r="H437" s="198" t="s">
        <v>28</v>
      </c>
      <c r="I437" s="200"/>
      <c r="J437" s="197"/>
      <c r="K437" s="197"/>
      <c r="L437" s="201"/>
      <c r="M437" s="202"/>
      <c r="N437" s="203"/>
      <c r="O437" s="203"/>
      <c r="P437" s="203"/>
      <c r="Q437" s="203"/>
      <c r="R437" s="203"/>
      <c r="S437" s="203"/>
      <c r="T437" s="204"/>
      <c r="AT437" s="205" t="s">
        <v>141</v>
      </c>
      <c r="AU437" s="205" t="s">
        <v>83</v>
      </c>
      <c r="AV437" s="13" t="s">
        <v>81</v>
      </c>
      <c r="AW437" s="13" t="s">
        <v>34</v>
      </c>
      <c r="AX437" s="13" t="s">
        <v>73</v>
      </c>
      <c r="AY437" s="205" t="s">
        <v>128</v>
      </c>
    </row>
    <row r="438" spans="1:65" s="13" customFormat="1" ht="10.199999999999999">
      <c r="B438" s="196"/>
      <c r="C438" s="197"/>
      <c r="D438" s="189" t="s">
        <v>141</v>
      </c>
      <c r="E438" s="198" t="s">
        <v>28</v>
      </c>
      <c r="F438" s="199" t="s">
        <v>575</v>
      </c>
      <c r="G438" s="197"/>
      <c r="H438" s="198" t="s">
        <v>28</v>
      </c>
      <c r="I438" s="200"/>
      <c r="J438" s="197"/>
      <c r="K438" s="197"/>
      <c r="L438" s="201"/>
      <c r="M438" s="202"/>
      <c r="N438" s="203"/>
      <c r="O438" s="203"/>
      <c r="P438" s="203"/>
      <c r="Q438" s="203"/>
      <c r="R438" s="203"/>
      <c r="S438" s="203"/>
      <c r="T438" s="204"/>
      <c r="AT438" s="205" t="s">
        <v>141</v>
      </c>
      <c r="AU438" s="205" t="s">
        <v>83</v>
      </c>
      <c r="AV438" s="13" t="s">
        <v>81</v>
      </c>
      <c r="AW438" s="13" t="s">
        <v>34</v>
      </c>
      <c r="AX438" s="13" t="s">
        <v>73</v>
      </c>
      <c r="AY438" s="205" t="s">
        <v>128</v>
      </c>
    </row>
    <row r="439" spans="1:65" s="14" customFormat="1" ht="10.199999999999999">
      <c r="B439" s="206"/>
      <c r="C439" s="207"/>
      <c r="D439" s="189" t="s">
        <v>141</v>
      </c>
      <c r="E439" s="208" t="s">
        <v>28</v>
      </c>
      <c r="F439" s="209" t="s">
        <v>576</v>
      </c>
      <c r="G439" s="207"/>
      <c r="H439" s="210">
        <v>38.26</v>
      </c>
      <c r="I439" s="211"/>
      <c r="J439" s="207"/>
      <c r="K439" s="207"/>
      <c r="L439" s="212"/>
      <c r="M439" s="213"/>
      <c r="N439" s="214"/>
      <c r="O439" s="214"/>
      <c r="P439" s="214"/>
      <c r="Q439" s="214"/>
      <c r="R439" s="214"/>
      <c r="S439" s="214"/>
      <c r="T439" s="215"/>
      <c r="AT439" s="216" t="s">
        <v>141</v>
      </c>
      <c r="AU439" s="216" t="s">
        <v>83</v>
      </c>
      <c r="AV439" s="14" t="s">
        <v>83</v>
      </c>
      <c r="AW439" s="14" t="s">
        <v>34</v>
      </c>
      <c r="AX439" s="14" t="s">
        <v>73</v>
      </c>
      <c r="AY439" s="216" t="s">
        <v>128</v>
      </c>
    </row>
    <row r="440" spans="1:65" s="13" customFormat="1" ht="10.199999999999999">
      <c r="B440" s="196"/>
      <c r="C440" s="197"/>
      <c r="D440" s="189" t="s">
        <v>141</v>
      </c>
      <c r="E440" s="198" t="s">
        <v>28</v>
      </c>
      <c r="F440" s="199" t="s">
        <v>577</v>
      </c>
      <c r="G440" s="197"/>
      <c r="H440" s="198" t="s">
        <v>28</v>
      </c>
      <c r="I440" s="200"/>
      <c r="J440" s="197"/>
      <c r="K440" s="197"/>
      <c r="L440" s="201"/>
      <c r="M440" s="202"/>
      <c r="N440" s="203"/>
      <c r="O440" s="203"/>
      <c r="P440" s="203"/>
      <c r="Q440" s="203"/>
      <c r="R440" s="203"/>
      <c r="S440" s="203"/>
      <c r="T440" s="204"/>
      <c r="AT440" s="205" t="s">
        <v>141</v>
      </c>
      <c r="AU440" s="205" t="s">
        <v>83</v>
      </c>
      <c r="AV440" s="13" t="s">
        <v>81</v>
      </c>
      <c r="AW440" s="13" t="s">
        <v>34</v>
      </c>
      <c r="AX440" s="13" t="s">
        <v>73</v>
      </c>
      <c r="AY440" s="205" t="s">
        <v>128</v>
      </c>
    </row>
    <row r="441" spans="1:65" s="14" customFormat="1" ht="10.199999999999999">
      <c r="B441" s="206"/>
      <c r="C441" s="207"/>
      <c r="D441" s="189" t="s">
        <v>141</v>
      </c>
      <c r="E441" s="208" t="s">
        <v>28</v>
      </c>
      <c r="F441" s="209" t="s">
        <v>578</v>
      </c>
      <c r="G441" s="207"/>
      <c r="H441" s="210">
        <v>20.61</v>
      </c>
      <c r="I441" s="211"/>
      <c r="J441" s="207"/>
      <c r="K441" s="207"/>
      <c r="L441" s="212"/>
      <c r="M441" s="213"/>
      <c r="N441" s="214"/>
      <c r="O441" s="214"/>
      <c r="P441" s="214"/>
      <c r="Q441" s="214"/>
      <c r="R441" s="214"/>
      <c r="S441" s="214"/>
      <c r="T441" s="215"/>
      <c r="AT441" s="216" t="s">
        <v>141</v>
      </c>
      <c r="AU441" s="216" t="s">
        <v>83</v>
      </c>
      <c r="AV441" s="14" t="s">
        <v>83</v>
      </c>
      <c r="AW441" s="14" t="s">
        <v>34</v>
      </c>
      <c r="AX441" s="14" t="s">
        <v>73</v>
      </c>
      <c r="AY441" s="216" t="s">
        <v>128</v>
      </c>
    </row>
    <row r="442" spans="1:65" s="13" customFormat="1" ht="10.199999999999999">
      <c r="B442" s="196"/>
      <c r="C442" s="197"/>
      <c r="D442" s="189" t="s">
        <v>141</v>
      </c>
      <c r="E442" s="198" t="s">
        <v>28</v>
      </c>
      <c r="F442" s="199" t="s">
        <v>579</v>
      </c>
      <c r="G442" s="197"/>
      <c r="H442" s="198" t="s">
        <v>28</v>
      </c>
      <c r="I442" s="200"/>
      <c r="J442" s="197"/>
      <c r="K442" s="197"/>
      <c r="L442" s="201"/>
      <c r="M442" s="202"/>
      <c r="N442" s="203"/>
      <c r="O442" s="203"/>
      <c r="P442" s="203"/>
      <c r="Q442" s="203"/>
      <c r="R442" s="203"/>
      <c r="S442" s="203"/>
      <c r="T442" s="204"/>
      <c r="AT442" s="205" t="s">
        <v>141</v>
      </c>
      <c r="AU442" s="205" t="s">
        <v>83</v>
      </c>
      <c r="AV442" s="13" t="s">
        <v>81</v>
      </c>
      <c r="AW442" s="13" t="s">
        <v>34</v>
      </c>
      <c r="AX442" s="13" t="s">
        <v>73</v>
      </c>
      <c r="AY442" s="205" t="s">
        <v>128</v>
      </c>
    </row>
    <row r="443" spans="1:65" s="14" customFormat="1" ht="10.199999999999999">
      <c r="B443" s="206"/>
      <c r="C443" s="207"/>
      <c r="D443" s="189" t="s">
        <v>141</v>
      </c>
      <c r="E443" s="208" t="s">
        <v>28</v>
      </c>
      <c r="F443" s="209" t="s">
        <v>580</v>
      </c>
      <c r="G443" s="207"/>
      <c r="H443" s="210">
        <v>1.92</v>
      </c>
      <c r="I443" s="211"/>
      <c r="J443" s="207"/>
      <c r="K443" s="207"/>
      <c r="L443" s="212"/>
      <c r="M443" s="213"/>
      <c r="N443" s="214"/>
      <c r="O443" s="214"/>
      <c r="P443" s="214"/>
      <c r="Q443" s="214"/>
      <c r="R443" s="214"/>
      <c r="S443" s="214"/>
      <c r="T443" s="215"/>
      <c r="AT443" s="216" t="s">
        <v>141</v>
      </c>
      <c r="AU443" s="216" t="s">
        <v>83</v>
      </c>
      <c r="AV443" s="14" t="s">
        <v>83</v>
      </c>
      <c r="AW443" s="14" t="s">
        <v>34</v>
      </c>
      <c r="AX443" s="14" t="s">
        <v>73</v>
      </c>
      <c r="AY443" s="216" t="s">
        <v>128</v>
      </c>
    </row>
    <row r="444" spans="1:65" s="15" customFormat="1" ht="10.199999999999999">
      <c r="B444" s="217"/>
      <c r="C444" s="218"/>
      <c r="D444" s="189" t="s">
        <v>141</v>
      </c>
      <c r="E444" s="219" t="s">
        <v>28</v>
      </c>
      <c r="F444" s="220" t="s">
        <v>164</v>
      </c>
      <c r="G444" s="218"/>
      <c r="H444" s="221">
        <v>60.79</v>
      </c>
      <c r="I444" s="222"/>
      <c r="J444" s="218"/>
      <c r="K444" s="218"/>
      <c r="L444" s="223"/>
      <c r="M444" s="224"/>
      <c r="N444" s="225"/>
      <c r="O444" s="225"/>
      <c r="P444" s="225"/>
      <c r="Q444" s="225"/>
      <c r="R444" s="225"/>
      <c r="S444" s="225"/>
      <c r="T444" s="226"/>
      <c r="AT444" s="227" t="s">
        <v>141</v>
      </c>
      <c r="AU444" s="227" t="s">
        <v>83</v>
      </c>
      <c r="AV444" s="15" t="s">
        <v>135</v>
      </c>
      <c r="AW444" s="15" t="s">
        <v>34</v>
      </c>
      <c r="AX444" s="15" t="s">
        <v>81</v>
      </c>
      <c r="AY444" s="227" t="s">
        <v>128</v>
      </c>
    </row>
    <row r="445" spans="1:65" s="2" customFormat="1" ht="16.5" customHeight="1">
      <c r="A445" s="36"/>
      <c r="B445" s="37"/>
      <c r="C445" s="176" t="s">
        <v>581</v>
      </c>
      <c r="D445" s="176" t="s">
        <v>130</v>
      </c>
      <c r="E445" s="177" t="s">
        <v>582</v>
      </c>
      <c r="F445" s="178" t="s">
        <v>583</v>
      </c>
      <c r="G445" s="179" t="s">
        <v>155</v>
      </c>
      <c r="H445" s="180">
        <v>3.8</v>
      </c>
      <c r="I445" s="181"/>
      <c r="J445" s="182">
        <f>ROUND(I445*H445,2)</f>
        <v>0</v>
      </c>
      <c r="K445" s="178" t="s">
        <v>28</v>
      </c>
      <c r="L445" s="41"/>
      <c r="M445" s="183" t="s">
        <v>28</v>
      </c>
      <c r="N445" s="184" t="s">
        <v>46</v>
      </c>
      <c r="O445" s="67"/>
      <c r="P445" s="185">
        <f>O445*H445</f>
        <v>0</v>
      </c>
      <c r="Q445" s="185">
        <v>0</v>
      </c>
      <c r="R445" s="185">
        <f>Q445*H445</f>
        <v>0</v>
      </c>
      <c r="S445" s="185">
        <v>2</v>
      </c>
      <c r="T445" s="186">
        <f>S445*H445</f>
        <v>7.6</v>
      </c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R445" s="187" t="s">
        <v>135</v>
      </c>
      <c r="AT445" s="187" t="s">
        <v>130</v>
      </c>
      <c r="AU445" s="187" t="s">
        <v>83</v>
      </c>
      <c r="AY445" s="19" t="s">
        <v>128</v>
      </c>
      <c r="BE445" s="188">
        <f>IF(N445="základní",J445,0)</f>
        <v>0</v>
      </c>
      <c r="BF445" s="188">
        <f>IF(N445="snížená",J445,0)</f>
        <v>0</v>
      </c>
      <c r="BG445" s="188">
        <f>IF(N445="zákl. přenesená",J445,0)</f>
        <v>0</v>
      </c>
      <c r="BH445" s="188">
        <f>IF(N445="sníž. přenesená",J445,0)</f>
        <v>0</v>
      </c>
      <c r="BI445" s="188">
        <f>IF(N445="nulová",J445,0)</f>
        <v>0</v>
      </c>
      <c r="BJ445" s="19" t="s">
        <v>135</v>
      </c>
      <c r="BK445" s="188">
        <f>ROUND(I445*H445,2)</f>
        <v>0</v>
      </c>
      <c r="BL445" s="19" t="s">
        <v>135</v>
      </c>
      <c r="BM445" s="187" t="s">
        <v>584</v>
      </c>
    </row>
    <row r="446" spans="1:65" s="2" customFormat="1" ht="10.199999999999999">
      <c r="A446" s="36"/>
      <c r="B446" s="37"/>
      <c r="C446" s="38"/>
      <c r="D446" s="189" t="s">
        <v>137</v>
      </c>
      <c r="E446" s="38"/>
      <c r="F446" s="190" t="s">
        <v>585</v>
      </c>
      <c r="G446" s="38"/>
      <c r="H446" s="38"/>
      <c r="I446" s="191"/>
      <c r="J446" s="38"/>
      <c r="K446" s="38"/>
      <c r="L446" s="41"/>
      <c r="M446" s="192"/>
      <c r="N446" s="193"/>
      <c r="O446" s="67"/>
      <c r="P446" s="67"/>
      <c r="Q446" s="67"/>
      <c r="R446" s="67"/>
      <c r="S446" s="67"/>
      <c r="T446" s="68"/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36"/>
      <c r="AT446" s="19" t="s">
        <v>137</v>
      </c>
      <c r="AU446" s="19" t="s">
        <v>83</v>
      </c>
    </row>
    <row r="447" spans="1:65" s="13" customFormat="1" ht="10.199999999999999">
      <c r="B447" s="196"/>
      <c r="C447" s="197"/>
      <c r="D447" s="189" t="s">
        <v>141</v>
      </c>
      <c r="E447" s="198" t="s">
        <v>28</v>
      </c>
      <c r="F447" s="199" t="s">
        <v>586</v>
      </c>
      <c r="G447" s="197"/>
      <c r="H447" s="198" t="s">
        <v>28</v>
      </c>
      <c r="I447" s="200"/>
      <c r="J447" s="197"/>
      <c r="K447" s="197"/>
      <c r="L447" s="201"/>
      <c r="M447" s="202"/>
      <c r="N447" s="203"/>
      <c r="O447" s="203"/>
      <c r="P447" s="203"/>
      <c r="Q447" s="203"/>
      <c r="R447" s="203"/>
      <c r="S447" s="203"/>
      <c r="T447" s="204"/>
      <c r="AT447" s="205" t="s">
        <v>141</v>
      </c>
      <c r="AU447" s="205" t="s">
        <v>83</v>
      </c>
      <c r="AV447" s="13" t="s">
        <v>81</v>
      </c>
      <c r="AW447" s="13" t="s">
        <v>34</v>
      </c>
      <c r="AX447" s="13" t="s">
        <v>73</v>
      </c>
      <c r="AY447" s="205" t="s">
        <v>128</v>
      </c>
    </row>
    <row r="448" spans="1:65" s="13" customFormat="1" ht="10.199999999999999">
      <c r="B448" s="196"/>
      <c r="C448" s="197"/>
      <c r="D448" s="189" t="s">
        <v>141</v>
      </c>
      <c r="E448" s="198" t="s">
        <v>28</v>
      </c>
      <c r="F448" s="199" t="s">
        <v>169</v>
      </c>
      <c r="G448" s="197"/>
      <c r="H448" s="198" t="s">
        <v>28</v>
      </c>
      <c r="I448" s="200"/>
      <c r="J448" s="197"/>
      <c r="K448" s="197"/>
      <c r="L448" s="201"/>
      <c r="M448" s="202"/>
      <c r="N448" s="203"/>
      <c r="O448" s="203"/>
      <c r="P448" s="203"/>
      <c r="Q448" s="203"/>
      <c r="R448" s="203"/>
      <c r="S448" s="203"/>
      <c r="T448" s="204"/>
      <c r="AT448" s="205" t="s">
        <v>141</v>
      </c>
      <c r="AU448" s="205" t="s">
        <v>83</v>
      </c>
      <c r="AV448" s="13" t="s">
        <v>81</v>
      </c>
      <c r="AW448" s="13" t="s">
        <v>34</v>
      </c>
      <c r="AX448" s="13" t="s">
        <v>73</v>
      </c>
      <c r="AY448" s="205" t="s">
        <v>128</v>
      </c>
    </row>
    <row r="449" spans="1:65" s="14" customFormat="1" ht="10.199999999999999">
      <c r="B449" s="206"/>
      <c r="C449" s="207"/>
      <c r="D449" s="189" t="s">
        <v>141</v>
      </c>
      <c r="E449" s="208" t="s">
        <v>28</v>
      </c>
      <c r="F449" s="209" t="s">
        <v>587</v>
      </c>
      <c r="G449" s="207"/>
      <c r="H449" s="210">
        <v>2.48</v>
      </c>
      <c r="I449" s="211"/>
      <c r="J449" s="207"/>
      <c r="K449" s="207"/>
      <c r="L449" s="212"/>
      <c r="M449" s="213"/>
      <c r="N449" s="214"/>
      <c r="O449" s="214"/>
      <c r="P449" s="214"/>
      <c r="Q449" s="214"/>
      <c r="R449" s="214"/>
      <c r="S449" s="214"/>
      <c r="T449" s="215"/>
      <c r="AT449" s="216" t="s">
        <v>141</v>
      </c>
      <c r="AU449" s="216" t="s">
        <v>83</v>
      </c>
      <c r="AV449" s="14" t="s">
        <v>83</v>
      </c>
      <c r="AW449" s="14" t="s">
        <v>34</v>
      </c>
      <c r="AX449" s="14" t="s">
        <v>73</v>
      </c>
      <c r="AY449" s="216" t="s">
        <v>128</v>
      </c>
    </row>
    <row r="450" spans="1:65" s="13" customFormat="1" ht="10.199999999999999">
      <c r="B450" s="196"/>
      <c r="C450" s="197"/>
      <c r="D450" s="189" t="s">
        <v>141</v>
      </c>
      <c r="E450" s="198" t="s">
        <v>28</v>
      </c>
      <c r="F450" s="199" t="s">
        <v>171</v>
      </c>
      <c r="G450" s="197"/>
      <c r="H450" s="198" t="s">
        <v>28</v>
      </c>
      <c r="I450" s="200"/>
      <c r="J450" s="197"/>
      <c r="K450" s="197"/>
      <c r="L450" s="201"/>
      <c r="M450" s="202"/>
      <c r="N450" s="203"/>
      <c r="O450" s="203"/>
      <c r="P450" s="203"/>
      <c r="Q450" s="203"/>
      <c r="R450" s="203"/>
      <c r="S450" s="203"/>
      <c r="T450" s="204"/>
      <c r="AT450" s="205" t="s">
        <v>141</v>
      </c>
      <c r="AU450" s="205" t="s">
        <v>83</v>
      </c>
      <c r="AV450" s="13" t="s">
        <v>81</v>
      </c>
      <c r="AW450" s="13" t="s">
        <v>34</v>
      </c>
      <c r="AX450" s="13" t="s">
        <v>73</v>
      </c>
      <c r="AY450" s="205" t="s">
        <v>128</v>
      </c>
    </row>
    <row r="451" spans="1:65" s="14" customFormat="1" ht="10.199999999999999">
      <c r="B451" s="206"/>
      <c r="C451" s="207"/>
      <c r="D451" s="189" t="s">
        <v>141</v>
      </c>
      <c r="E451" s="208" t="s">
        <v>28</v>
      </c>
      <c r="F451" s="209" t="s">
        <v>588</v>
      </c>
      <c r="G451" s="207"/>
      <c r="H451" s="210">
        <v>1.32</v>
      </c>
      <c r="I451" s="211"/>
      <c r="J451" s="207"/>
      <c r="K451" s="207"/>
      <c r="L451" s="212"/>
      <c r="M451" s="213"/>
      <c r="N451" s="214"/>
      <c r="O451" s="214"/>
      <c r="P451" s="214"/>
      <c r="Q451" s="214"/>
      <c r="R451" s="214"/>
      <c r="S451" s="214"/>
      <c r="T451" s="215"/>
      <c r="AT451" s="216" t="s">
        <v>141</v>
      </c>
      <c r="AU451" s="216" t="s">
        <v>83</v>
      </c>
      <c r="AV451" s="14" t="s">
        <v>83</v>
      </c>
      <c r="AW451" s="14" t="s">
        <v>34</v>
      </c>
      <c r="AX451" s="14" t="s">
        <v>73</v>
      </c>
      <c r="AY451" s="216" t="s">
        <v>128</v>
      </c>
    </row>
    <row r="452" spans="1:65" s="15" customFormat="1" ht="10.199999999999999">
      <c r="B452" s="217"/>
      <c r="C452" s="218"/>
      <c r="D452" s="189" t="s">
        <v>141</v>
      </c>
      <c r="E452" s="219" t="s">
        <v>28</v>
      </c>
      <c r="F452" s="220" t="s">
        <v>164</v>
      </c>
      <c r="G452" s="218"/>
      <c r="H452" s="221">
        <v>3.8</v>
      </c>
      <c r="I452" s="222"/>
      <c r="J452" s="218"/>
      <c r="K452" s="218"/>
      <c r="L452" s="223"/>
      <c r="M452" s="224"/>
      <c r="N452" s="225"/>
      <c r="O452" s="225"/>
      <c r="P452" s="225"/>
      <c r="Q452" s="225"/>
      <c r="R452" s="225"/>
      <c r="S452" s="225"/>
      <c r="T452" s="226"/>
      <c r="AT452" s="227" t="s">
        <v>141</v>
      </c>
      <c r="AU452" s="227" t="s">
        <v>83</v>
      </c>
      <c r="AV452" s="15" t="s">
        <v>135</v>
      </c>
      <c r="AW452" s="15" t="s">
        <v>34</v>
      </c>
      <c r="AX452" s="15" t="s">
        <v>81</v>
      </c>
      <c r="AY452" s="227" t="s">
        <v>128</v>
      </c>
    </row>
    <row r="453" spans="1:65" s="2" customFormat="1" ht="16.5" customHeight="1">
      <c r="A453" s="36"/>
      <c r="B453" s="37"/>
      <c r="C453" s="176" t="s">
        <v>589</v>
      </c>
      <c r="D453" s="176" t="s">
        <v>130</v>
      </c>
      <c r="E453" s="177" t="s">
        <v>590</v>
      </c>
      <c r="F453" s="178" t="s">
        <v>591</v>
      </c>
      <c r="G453" s="179" t="s">
        <v>155</v>
      </c>
      <c r="H453" s="180">
        <v>165.83</v>
      </c>
      <c r="I453" s="181"/>
      <c r="J453" s="182">
        <f>ROUND(I453*H453,2)</f>
        <v>0</v>
      </c>
      <c r="K453" s="178" t="s">
        <v>134</v>
      </c>
      <c r="L453" s="41"/>
      <c r="M453" s="183" t="s">
        <v>28</v>
      </c>
      <c r="N453" s="184" t="s">
        <v>46</v>
      </c>
      <c r="O453" s="67"/>
      <c r="P453" s="185">
        <f>O453*H453</f>
        <v>0</v>
      </c>
      <c r="Q453" s="185">
        <v>0</v>
      </c>
      <c r="R453" s="185">
        <f>Q453*H453</f>
        <v>0</v>
      </c>
      <c r="S453" s="185">
        <v>2.5</v>
      </c>
      <c r="T453" s="186">
        <f>S453*H453</f>
        <v>414.57500000000005</v>
      </c>
      <c r="U453" s="36"/>
      <c r="V453" s="36"/>
      <c r="W453" s="36"/>
      <c r="X453" s="36"/>
      <c r="Y453" s="36"/>
      <c r="Z453" s="36"/>
      <c r="AA453" s="36"/>
      <c r="AB453" s="36"/>
      <c r="AC453" s="36"/>
      <c r="AD453" s="36"/>
      <c r="AE453" s="36"/>
      <c r="AR453" s="187" t="s">
        <v>135</v>
      </c>
      <c r="AT453" s="187" t="s">
        <v>130</v>
      </c>
      <c r="AU453" s="187" t="s">
        <v>83</v>
      </c>
      <c r="AY453" s="19" t="s">
        <v>128</v>
      </c>
      <c r="BE453" s="188">
        <f>IF(N453="základní",J453,0)</f>
        <v>0</v>
      </c>
      <c r="BF453" s="188">
        <f>IF(N453="snížená",J453,0)</f>
        <v>0</v>
      </c>
      <c r="BG453" s="188">
        <f>IF(N453="zákl. přenesená",J453,0)</f>
        <v>0</v>
      </c>
      <c r="BH453" s="188">
        <f>IF(N453="sníž. přenesená",J453,0)</f>
        <v>0</v>
      </c>
      <c r="BI453" s="188">
        <f>IF(N453="nulová",J453,0)</f>
        <v>0</v>
      </c>
      <c r="BJ453" s="19" t="s">
        <v>135</v>
      </c>
      <c r="BK453" s="188">
        <f>ROUND(I453*H453,2)</f>
        <v>0</v>
      </c>
      <c r="BL453" s="19" t="s">
        <v>135</v>
      </c>
      <c r="BM453" s="187" t="s">
        <v>592</v>
      </c>
    </row>
    <row r="454" spans="1:65" s="2" customFormat="1" ht="10.199999999999999">
      <c r="A454" s="36"/>
      <c r="B454" s="37"/>
      <c r="C454" s="38"/>
      <c r="D454" s="189" t="s">
        <v>137</v>
      </c>
      <c r="E454" s="38"/>
      <c r="F454" s="190" t="s">
        <v>593</v>
      </c>
      <c r="G454" s="38"/>
      <c r="H454" s="38"/>
      <c r="I454" s="191"/>
      <c r="J454" s="38"/>
      <c r="K454" s="38"/>
      <c r="L454" s="41"/>
      <c r="M454" s="192"/>
      <c r="N454" s="193"/>
      <c r="O454" s="67"/>
      <c r="P454" s="67"/>
      <c r="Q454" s="67"/>
      <c r="R454" s="67"/>
      <c r="S454" s="67"/>
      <c r="T454" s="68"/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T454" s="19" t="s">
        <v>137</v>
      </c>
      <c r="AU454" s="19" t="s">
        <v>83</v>
      </c>
    </row>
    <row r="455" spans="1:65" s="2" customFormat="1" ht="10.199999999999999">
      <c r="A455" s="36"/>
      <c r="B455" s="37"/>
      <c r="C455" s="38"/>
      <c r="D455" s="194" t="s">
        <v>139</v>
      </c>
      <c r="E455" s="38"/>
      <c r="F455" s="195" t="s">
        <v>594</v>
      </c>
      <c r="G455" s="38"/>
      <c r="H455" s="38"/>
      <c r="I455" s="191"/>
      <c r="J455" s="38"/>
      <c r="K455" s="38"/>
      <c r="L455" s="41"/>
      <c r="M455" s="192"/>
      <c r="N455" s="193"/>
      <c r="O455" s="67"/>
      <c r="P455" s="67"/>
      <c r="Q455" s="67"/>
      <c r="R455" s="67"/>
      <c r="S455" s="67"/>
      <c r="T455" s="68"/>
      <c r="U455" s="36"/>
      <c r="V455" s="36"/>
      <c r="W455" s="36"/>
      <c r="X455" s="36"/>
      <c r="Y455" s="36"/>
      <c r="Z455" s="36"/>
      <c r="AA455" s="36"/>
      <c r="AB455" s="36"/>
      <c r="AC455" s="36"/>
      <c r="AD455" s="36"/>
      <c r="AE455" s="36"/>
      <c r="AT455" s="19" t="s">
        <v>139</v>
      </c>
      <c r="AU455" s="19" t="s">
        <v>83</v>
      </c>
    </row>
    <row r="456" spans="1:65" s="13" customFormat="1" ht="10.199999999999999">
      <c r="B456" s="196"/>
      <c r="C456" s="197"/>
      <c r="D456" s="189" t="s">
        <v>141</v>
      </c>
      <c r="E456" s="198" t="s">
        <v>28</v>
      </c>
      <c r="F456" s="199" t="s">
        <v>595</v>
      </c>
      <c r="G456" s="197"/>
      <c r="H456" s="198" t="s">
        <v>28</v>
      </c>
      <c r="I456" s="200"/>
      <c r="J456" s="197"/>
      <c r="K456" s="197"/>
      <c r="L456" s="201"/>
      <c r="M456" s="202"/>
      <c r="N456" s="203"/>
      <c r="O456" s="203"/>
      <c r="P456" s="203"/>
      <c r="Q456" s="203"/>
      <c r="R456" s="203"/>
      <c r="S456" s="203"/>
      <c r="T456" s="204"/>
      <c r="AT456" s="205" t="s">
        <v>141</v>
      </c>
      <c r="AU456" s="205" t="s">
        <v>83</v>
      </c>
      <c r="AV456" s="13" t="s">
        <v>81</v>
      </c>
      <c r="AW456" s="13" t="s">
        <v>34</v>
      </c>
      <c r="AX456" s="13" t="s">
        <v>73</v>
      </c>
      <c r="AY456" s="205" t="s">
        <v>128</v>
      </c>
    </row>
    <row r="457" spans="1:65" s="14" customFormat="1" ht="10.199999999999999">
      <c r="B457" s="206"/>
      <c r="C457" s="207"/>
      <c r="D457" s="189" t="s">
        <v>141</v>
      </c>
      <c r="E457" s="208" t="s">
        <v>28</v>
      </c>
      <c r="F457" s="209" t="s">
        <v>596</v>
      </c>
      <c r="G457" s="207"/>
      <c r="H457" s="210">
        <v>165.83</v>
      </c>
      <c r="I457" s="211"/>
      <c r="J457" s="207"/>
      <c r="K457" s="207"/>
      <c r="L457" s="212"/>
      <c r="M457" s="213"/>
      <c r="N457" s="214"/>
      <c r="O457" s="214"/>
      <c r="P457" s="214"/>
      <c r="Q457" s="214"/>
      <c r="R457" s="214"/>
      <c r="S457" s="214"/>
      <c r="T457" s="215"/>
      <c r="AT457" s="216" t="s">
        <v>141</v>
      </c>
      <c r="AU457" s="216" t="s">
        <v>83</v>
      </c>
      <c r="AV457" s="14" t="s">
        <v>83</v>
      </c>
      <c r="AW457" s="14" t="s">
        <v>34</v>
      </c>
      <c r="AX457" s="14" t="s">
        <v>81</v>
      </c>
      <c r="AY457" s="216" t="s">
        <v>128</v>
      </c>
    </row>
    <row r="458" spans="1:65" s="2" customFormat="1" ht="16.5" customHeight="1">
      <c r="A458" s="36"/>
      <c r="B458" s="37"/>
      <c r="C458" s="176" t="s">
        <v>597</v>
      </c>
      <c r="D458" s="176" t="s">
        <v>130</v>
      </c>
      <c r="E458" s="177" t="s">
        <v>598</v>
      </c>
      <c r="F458" s="178" t="s">
        <v>599</v>
      </c>
      <c r="G458" s="179" t="s">
        <v>133</v>
      </c>
      <c r="H458" s="180">
        <v>73.2</v>
      </c>
      <c r="I458" s="181"/>
      <c r="J458" s="182">
        <f>ROUND(I458*H458,2)</f>
        <v>0</v>
      </c>
      <c r="K458" s="178" t="s">
        <v>134</v>
      </c>
      <c r="L458" s="41"/>
      <c r="M458" s="183" t="s">
        <v>28</v>
      </c>
      <c r="N458" s="184" t="s">
        <v>46</v>
      </c>
      <c r="O458" s="67"/>
      <c r="P458" s="185">
        <f>O458*H458</f>
        <v>0</v>
      </c>
      <c r="Q458" s="185">
        <v>0</v>
      </c>
      <c r="R458" s="185">
        <f>Q458*H458</f>
        <v>0</v>
      </c>
      <c r="S458" s="185">
        <v>0</v>
      </c>
      <c r="T458" s="186">
        <f>S458*H458</f>
        <v>0</v>
      </c>
      <c r="U458" s="36"/>
      <c r="V458" s="36"/>
      <c r="W458" s="36"/>
      <c r="X458" s="36"/>
      <c r="Y458" s="36"/>
      <c r="Z458" s="36"/>
      <c r="AA458" s="36"/>
      <c r="AB458" s="36"/>
      <c r="AC458" s="36"/>
      <c r="AD458" s="36"/>
      <c r="AE458" s="36"/>
      <c r="AR458" s="187" t="s">
        <v>135</v>
      </c>
      <c r="AT458" s="187" t="s">
        <v>130</v>
      </c>
      <c r="AU458" s="187" t="s">
        <v>83</v>
      </c>
      <c r="AY458" s="19" t="s">
        <v>128</v>
      </c>
      <c r="BE458" s="188">
        <f>IF(N458="základní",J458,0)</f>
        <v>0</v>
      </c>
      <c r="BF458" s="188">
        <f>IF(N458="snížená",J458,0)</f>
        <v>0</v>
      </c>
      <c r="BG458" s="188">
        <f>IF(N458="zákl. přenesená",J458,0)</f>
        <v>0</v>
      </c>
      <c r="BH458" s="188">
        <f>IF(N458="sníž. přenesená",J458,0)</f>
        <v>0</v>
      </c>
      <c r="BI458" s="188">
        <f>IF(N458="nulová",J458,0)</f>
        <v>0</v>
      </c>
      <c r="BJ458" s="19" t="s">
        <v>135</v>
      </c>
      <c r="BK458" s="188">
        <f>ROUND(I458*H458,2)</f>
        <v>0</v>
      </c>
      <c r="BL458" s="19" t="s">
        <v>135</v>
      </c>
      <c r="BM458" s="187" t="s">
        <v>600</v>
      </c>
    </row>
    <row r="459" spans="1:65" s="2" customFormat="1" ht="10.199999999999999">
      <c r="A459" s="36"/>
      <c r="B459" s="37"/>
      <c r="C459" s="38"/>
      <c r="D459" s="189" t="s">
        <v>137</v>
      </c>
      <c r="E459" s="38"/>
      <c r="F459" s="190" t="s">
        <v>599</v>
      </c>
      <c r="G459" s="38"/>
      <c r="H459" s="38"/>
      <c r="I459" s="191"/>
      <c r="J459" s="38"/>
      <c r="K459" s="38"/>
      <c r="L459" s="41"/>
      <c r="M459" s="192"/>
      <c r="N459" s="193"/>
      <c r="O459" s="67"/>
      <c r="P459" s="67"/>
      <c r="Q459" s="67"/>
      <c r="R459" s="67"/>
      <c r="S459" s="67"/>
      <c r="T459" s="68"/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36"/>
      <c r="AT459" s="19" t="s">
        <v>137</v>
      </c>
      <c r="AU459" s="19" t="s">
        <v>83</v>
      </c>
    </row>
    <row r="460" spans="1:65" s="2" customFormat="1" ht="10.199999999999999">
      <c r="A460" s="36"/>
      <c r="B460" s="37"/>
      <c r="C460" s="38"/>
      <c r="D460" s="194" t="s">
        <v>139</v>
      </c>
      <c r="E460" s="38"/>
      <c r="F460" s="195" t="s">
        <v>601</v>
      </c>
      <c r="G460" s="38"/>
      <c r="H460" s="38"/>
      <c r="I460" s="191"/>
      <c r="J460" s="38"/>
      <c r="K460" s="38"/>
      <c r="L460" s="41"/>
      <c r="M460" s="192"/>
      <c r="N460" s="193"/>
      <c r="O460" s="67"/>
      <c r="P460" s="67"/>
      <c r="Q460" s="67"/>
      <c r="R460" s="67"/>
      <c r="S460" s="67"/>
      <c r="T460" s="68"/>
      <c r="U460" s="36"/>
      <c r="V460" s="36"/>
      <c r="W460" s="36"/>
      <c r="X460" s="36"/>
      <c r="Y460" s="36"/>
      <c r="Z460" s="36"/>
      <c r="AA460" s="36"/>
      <c r="AB460" s="36"/>
      <c r="AC460" s="36"/>
      <c r="AD460" s="36"/>
      <c r="AE460" s="36"/>
      <c r="AT460" s="19" t="s">
        <v>139</v>
      </c>
      <c r="AU460" s="19" t="s">
        <v>83</v>
      </c>
    </row>
    <row r="461" spans="1:65" s="13" customFormat="1" ht="10.199999999999999">
      <c r="B461" s="196"/>
      <c r="C461" s="197"/>
      <c r="D461" s="189" t="s">
        <v>141</v>
      </c>
      <c r="E461" s="198" t="s">
        <v>28</v>
      </c>
      <c r="F461" s="199" t="s">
        <v>602</v>
      </c>
      <c r="G461" s="197"/>
      <c r="H461" s="198" t="s">
        <v>28</v>
      </c>
      <c r="I461" s="200"/>
      <c r="J461" s="197"/>
      <c r="K461" s="197"/>
      <c r="L461" s="201"/>
      <c r="M461" s="202"/>
      <c r="N461" s="203"/>
      <c r="O461" s="203"/>
      <c r="P461" s="203"/>
      <c r="Q461" s="203"/>
      <c r="R461" s="203"/>
      <c r="S461" s="203"/>
      <c r="T461" s="204"/>
      <c r="AT461" s="205" t="s">
        <v>141</v>
      </c>
      <c r="AU461" s="205" t="s">
        <v>83</v>
      </c>
      <c r="AV461" s="13" t="s">
        <v>81</v>
      </c>
      <c r="AW461" s="13" t="s">
        <v>34</v>
      </c>
      <c r="AX461" s="13" t="s">
        <v>73</v>
      </c>
      <c r="AY461" s="205" t="s">
        <v>128</v>
      </c>
    </row>
    <row r="462" spans="1:65" s="14" customFormat="1" ht="10.199999999999999">
      <c r="B462" s="206"/>
      <c r="C462" s="207"/>
      <c r="D462" s="189" t="s">
        <v>141</v>
      </c>
      <c r="E462" s="208" t="s">
        <v>28</v>
      </c>
      <c r="F462" s="209" t="s">
        <v>603</v>
      </c>
      <c r="G462" s="207"/>
      <c r="H462" s="210">
        <v>52.2</v>
      </c>
      <c r="I462" s="211"/>
      <c r="J462" s="207"/>
      <c r="K462" s="207"/>
      <c r="L462" s="212"/>
      <c r="M462" s="213"/>
      <c r="N462" s="214"/>
      <c r="O462" s="214"/>
      <c r="P462" s="214"/>
      <c r="Q462" s="214"/>
      <c r="R462" s="214"/>
      <c r="S462" s="214"/>
      <c r="T462" s="215"/>
      <c r="AT462" s="216" t="s">
        <v>141</v>
      </c>
      <c r="AU462" s="216" t="s">
        <v>83</v>
      </c>
      <c r="AV462" s="14" t="s">
        <v>83</v>
      </c>
      <c r="AW462" s="14" t="s">
        <v>34</v>
      </c>
      <c r="AX462" s="14" t="s">
        <v>73</v>
      </c>
      <c r="AY462" s="216" t="s">
        <v>128</v>
      </c>
    </row>
    <row r="463" spans="1:65" s="13" customFormat="1" ht="10.199999999999999">
      <c r="B463" s="196"/>
      <c r="C463" s="197"/>
      <c r="D463" s="189" t="s">
        <v>141</v>
      </c>
      <c r="E463" s="198" t="s">
        <v>28</v>
      </c>
      <c r="F463" s="199" t="s">
        <v>604</v>
      </c>
      <c r="G463" s="197"/>
      <c r="H463" s="198" t="s">
        <v>28</v>
      </c>
      <c r="I463" s="200"/>
      <c r="J463" s="197"/>
      <c r="K463" s="197"/>
      <c r="L463" s="201"/>
      <c r="M463" s="202"/>
      <c r="N463" s="203"/>
      <c r="O463" s="203"/>
      <c r="P463" s="203"/>
      <c r="Q463" s="203"/>
      <c r="R463" s="203"/>
      <c r="S463" s="203"/>
      <c r="T463" s="204"/>
      <c r="AT463" s="205" t="s">
        <v>141</v>
      </c>
      <c r="AU463" s="205" t="s">
        <v>83</v>
      </c>
      <c r="AV463" s="13" t="s">
        <v>81</v>
      </c>
      <c r="AW463" s="13" t="s">
        <v>34</v>
      </c>
      <c r="AX463" s="13" t="s">
        <v>73</v>
      </c>
      <c r="AY463" s="205" t="s">
        <v>128</v>
      </c>
    </row>
    <row r="464" spans="1:65" s="14" customFormat="1" ht="10.199999999999999">
      <c r="B464" s="206"/>
      <c r="C464" s="207"/>
      <c r="D464" s="189" t="s">
        <v>141</v>
      </c>
      <c r="E464" s="208" t="s">
        <v>28</v>
      </c>
      <c r="F464" s="209" t="s">
        <v>605</v>
      </c>
      <c r="G464" s="207"/>
      <c r="H464" s="210">
        <v>17</v>
      </c>
      <c r="I464" s="211"/>
      <c r="J464" s="207"/>
      <c r="K464" s="207"/>
      <c r="L464" s="212"/>
      <c r="M464" s="213"/>
      <c r="N464" s="214"/>
      <c r="O464" s="214"/>
      <c r="P464" s="214"/>
      <c r="Q464" s="214"/>
      <c r="R464" s="214"/>
      <c r="S464" s="214"/>
      <c r="T464" s="215"/>
      <c r="AT464" s="216" t="s">
        <v>141</v>
      </c>
      <c r="AU464" s="216" t="s">
        <v>83</v>
      </c>
      <c r="AV464" s="14" t="s">
        <v>83</v>
      </c>
      <c r="AW464" s="14" t="s">
        <v>34</v>
      </c>
      <c r="AX464" s="14" t="s">
        <v>73</v>
      </c>
      <c r="AY464" s="216" t="s">
        <v>128</v>
      </c>
    </row>
    <row r="465" spans="1:65" s="13" customFormat="1" ht="10.199999999999999">
      <c r="B465" s="196"/>
      <c r="C465" s="197"/>
      <c r="D465" s="189" t="s">
        <v>141</v>
      </c>
      <c r="E465" s="198" t="s">
        <v>28</v>
      </c>
      <c r="F465" s="199" t="s">
        <v>383</v>
      </c>
      <c r="G465" s="197"/>
      <c r="H465" s="198" t="s">
        <v>28</v>
      </c>
      <c r="I465" s="200"/>
      <c r="J465" s="197"/>
      <c r="K465" s="197"/>
      <c r="L465" s="201"/>
      <c r="M465" s="202"/>
      <c r="N465" s="203"/>
      <c r="O465" s="203"/>
      <c r="P465" s="203"/>
      <c r="Q465" s="203"/>
      <c r="R465" s="203"/>
      <c r="S465" s="203"/>
      <c r="T465" s="204"/>
      <c r="AT465" s="205" t="s">
        <v>141</v>
      </c>
      <c r="AU465" s="205" t="s">
        <v>83</v>
      </c>
      <c r="AV465" s="13" t="s">
        <v>81</v>
      </c>
      <c r="AW465" s="13" t="s">
        <v>34</v>
      </c>
      <c r="AX465" s="13" t="s">
        <v>73</v>
      </c>
      <c r="AY465" s="205" t="s">
        <v>128</v>
      </c>
    </row>
    <row r="466" spans="1:65" s="14" customFormat="1" ht="10.199999999999999">
      <c r="B466" s="206"/>
      <c r="C466" s="207"/>
      <c r="D466" s="189" t="s">
        <v>141</v>
      </c>
      <c r="E466" s="208" t="s">
        <v>28</v>
      </c>
      <c r="F466" s="209" t="s">
        <v>606</v>
      </c>
      <c r="G466" s="207"/>
      <c r="H466" s="210">
        <v>4</v>
      </c>
      <c r="I466" s="211"/>
      <c r="J466" s="207"/>
      <c r="K466" s="207"/>
      <c r="L466" s="212"/>
      <c r="M466" s="213"/>
      <c r="N466" s="214"/>
      <c r="O466" s="214"/>
      <c r="P466" s="214"/>
      <c r="Q466" s="214"/>
      <c r="R466" s="214"/>
      <c r="S466" s="214"/>
      <c r="T466" s="215"/>
      <c r="AT466" s="216" t="s">
        <v>141</v>
      </c>
      <c r="AU466" s="216" t="s">
        <v>83</v>
      </c>
      <c r="AV466" s="14" t="s">
        <v>83</v>
      </c>
      <c r="AW466" s="14" t="s">
        <v>34</v>
      </c>
      <c r="AX466" s="14" t="s">
        <v>73</v>
      </c>
      <c r="AY466" s="216" t="s">
        <v>128</v>
      </c>
    </row>
    <row r="467" spans="1:65" s="15" customFormat="1" ht="10.199999999999999">
      <c r="B467" s="217"/>
      <c r="C467" s="218"/>
      <c r="D467" s="189" t="s">
        <v>141</v>
      </c>
      <c r="E467" s="219" t="s">
        <v>28</v>
      </c>
      <c r="F467" s="220" t="s">
        <v>164</v>
      </c>
      <c r="G467" s="218"/>
      <c r="H467" s="221">
        <v>73.2</v>
      </c>
      <c r="I467" s="222"/>
      <c r="J467" s="218"/>
      <c r="K467" s="218"/>
      <c r="L467" s="223"/>
      <c r="M467" s="224"/>
      <c r="N467" s="225"/>
      <c r="O467" s="225"/>
      <c r="P467" s="225"/>
      <c r="Q467" s="225"/>
      <c r="R467" s="225"/>
      <c r="S467" s="225"/>
      <c r="T467" s="226"/>
      <c r="AT467" s="227" t="s">
        <v>141</v>
      </c>
      <c r="AU467" s="227" t="s">
        <v>83</v>
      </c>
      <c r="AV467" s="15" t="s">
        <v>135</v>
      </c>
      <c r="AW467" s="15" t="s">
        <v>34</v>
      </c>
      <c r="AX467" s="15" t="s">
        <v>81</v>
      </c>
      <c r="AY467" s="227" t="s">
        <v>128</v>
      </c>
    </row>
    <row r="468" spans="1:65" s="2" customFormat="1" ht="16.5" customHeight="1">
      <c r="A468" s="36"/>
      <c r="B468" s="37"/>
      <c r="C468" s="176" t="s">
        <v>607</v>
      </c>
      <c r="D468" s="176" t="s">
        <v>130</v>
      </c>
      <c r="E468" s="177" t="s">
        <v>608</v>
      </c>
      <c r="F468" s="178" t="s">
        <v>609</v>
      </c>
      <c r="G468" s="179" t="s">
        <v>133</v>
      </c>
      <c r="H468" s="180">
        <v>14.4</v>
      </c>
      <c r="I468" s="181"/>
      <c r="J468" s="182">
        <f>ROUND(I468*H468,2)</f>
        <v>0</v>
      </c>
      <c r="K468" s="178" t="s">
        <v>134</v>
      </c>
      <c r="L468" s="41"/>
      <c r="M468" s="183" t="s">
        <v>28</v>
      </c>
      <c r="N468" s="184" t="s">
        <v>46</v>
      </c>
      <c r="O468" s="67"/>
      <c r="P468" s="185">
        <f>O468*H468</f>
        <v>0</v>
      </c>
      <c r="Q468" s="185">
        <v>0</v>
      </c>
      <c r="R468" s="185">
        <f>Q468*H468</f>
        <v>0</v>
      </c>
      <c r="S468" s="185">
        <v>7.8100000000000001E-3</v>
      </c>
      <c r="T468" s="186">
        <f>S468*H468</f>
        <v>0.11246400000000001</v>
      </c>
      <c r="U468" s="36"/>
      <c r="V468" s="36"/>
      <c r="W468" s="36"/>
      <c r="X468" s="36"/>
      <c r="Y468" s="36"/>
      <c r="Z468" s="36"/>
      <c r="AA468" s="36"/>
      <c r="AB468" s="36"/>
      <c r="AC468" s="36"/>
      <c r="AD468" s="36"/>
      <c r="AE468" s="36"/>
      <c r="AR468" s="187" t="s">
        <v>135</v>
      </c>
      <c r="AT468" s="187" t="s">
        <v>130</v>
      </c>
      <c r="AU468" s="187" t="s">
        <v>83</v>
      </c>
      <c r="AY468" s="19" t="s">
        <v>128</v>
      </c>
      <c r="BE468" s="188">
        <f>IF(N468="základní",J468,0)</f>
        <v>0</v>
      </c>
      <c r="BF468" s="188">
        <f>IF(N468="snížená",J468,0)</f>
        <v>0</v>
      </c>
      <c r="BG468" s="188">
        <f>IF(N468="zákl. přenesená",J468,0)</f>
        <v>0</v>
      </c>
      <c r="BH468" s="188">
        <f>IF(N468="sníž. přenesená",J468,0)</f>
        <v>0</v>
      </c>
      <c r="BI468" s="188">
        <f>IF(N468="nulová",J468,0)</f>
        <v>0</v>
      </c>
      <c r="BJ468" s="19" t="s">
        <v>135</v>
      </c>
      <c r="BK468" s="188">
        <f>ROUND(I468*H468,2)</f>
        <v>0</v>
      </c>
      <c r="BL468" s="19" t="s">
        <v>135</v>
      </c>
      <c r="BM468" s="187" t="s">
        <v>610</v>
      </c>
    </row>
    <row r="469" spans="1:65" s="2" customFormat="1" ht="19.2">
      <c r="A469" s="36"/>
      <c r="B469" s="37"/>
      <c r="C469" s="38"/>
      <c r="D469" s="189" t="s">
        <v>137</v>
      </c>
      <c r="E469" s="38"/>
      <c r="F469" s="190" t="s">
        <v>611</v>
      </c>
      <c r="G469" s="38"/>
      <c r="H469" s="38"/>
      <c r="I469" s="191"/>
      <c r="J469" s="38"/>
      <c r="K469" s="38"/>
      <c r="L469" s="41"/>
      <c r="M469" s="192"/>
      <c r="N469" s="193"/>
      <c r="O469" s="67"/>
      <c r="P469" s="67"/>
      <c r="Q469" s="67"/>
      <c r="R469" s="67"/>
      <c r="S469" s="67"/>
      <c r="T469" s="68"/>
      <c r="U469" s="36"/>
      <c r="V469" s="36"/>
      <c r="W469" s="36"/>
      <c r="X469" s="36"/>
      <c r="Y469" s="36"/>
      <c r="Z469" s="36"/>
      <c r="AA469" s="36"/>
      <c r="AB469" s="36"/>
      <c r="AC469" s="36"/>
      <c r="AD469" s="36"/>
      <c r="AE469" s="36"/>
      <c r="AT469" s="19" t="s">
        <v>137</v>
      </c>
      <c r="AU469" s="19" t="s">
        <v>83</v>
      </c>
    </row>
    <row r="470" spans="1:65" s="2" customFormat="1" ht="10.199999999999999">
      <c r="A470" s="36"/>
      <c r="B470" s="37"/>
      <c r="C470" s="38"/>
      <c r="D470" s="194" t="s">
        <v>139</v>
      </c>
      <c r="E470" s="38"/>
      <c r="F470" s="195" t="s">
        <v>612</v>
      </c>
      <c r="G470" s="38"/>
      <c r="H470" s="38"/>
      <c r="I470" s="191"/>
      <c r="J470" s="38"/>
      <c r="K470" s="38"/>
      <c r="L470" s="41"/>
      <c r="M470" s="192"/>
      <c r="N470" s="193"/>
      <c r="O470" s="67"/>
      <c r="P470" s="67"/>
      <c r="Q470" s="67"/>
      <c r="R470" s="67"/>
      <c r="S470" s="67"/>
      <c r="T470" s="68"/>
      <c r="U470" s="36"/>
      <c r="V470" s="36"/>
      <c r="W470" s="36"/>
      <c r="X470" s="36"/>
      <c r="Y470" s="36"/>
      <c r="Z470" s="36"/>
      <c r="AA470" s="36"/>
      <c r="AB470" s="36"/>
      <c r="AC470" s="36"/>
      <c r="AD470" s="36"/>
      <c r="AE470" s="36"/>
      <c r="AT470" s="19" t="s">
        <v>139</v>
      </c>
      <c r="AU470" s="19" t="s">
        <v>83</v>
      </c>
    </row>
    <row r="471" spans="1:65" s="13" customFormat="1" ht="10.199999999999999">
      <c r="B471" s="196"/>
      <c r="C471" s="197"/>
      <c r="D471" s="189" t="s">
        <v>141</v>
      </c>
      <c r="E471" s="198" t="s">
        <v>28</v>
      </c>
      <c r="F471" s="199" t="s">
        <v>613</v>
      </c>
      <c r="G471" s="197"/>
      <c r="H471" s="198" t="s">
        <v>28</v>
      </c>
      <c r="I471" s="200"/>
      <c r="J471" s="197"/>
      <c r="K471" s="197"/>
      <c r="L471" s="201"/>
      <c r="M471" s="202"/>
      <c r="N471" s="203"/>
      <c r="O471" s="203"/>
      <c r="P471" s="203"/>
      <c r="Q471" s="203"/>
      <c r="R471" s="203"/>
      <c r="S471" s="203"/>
      <c r="T471" s="204"/>
      <c r="AT471" s="205" t="s">
        <v>141</v>
      </c>
      <c r="AU471" s="205" t="s">
        <v>83</v>
      </c>
      <c r="AV471" s="13" t="s">
        <v>81</v>
      </c>
      <c r="AW471" s="13" t="s">
        <v>34</v>
      </c>
      <c r="AX471" s="13" t="s">
        <v>73</v>
      </c>
      <c r="AY471" s="205" t="s">
        <v>128</v>
      </c>
    </row>
    <row r="472" spans="1:65" s="14" customFormat="1" ht="10.199999999999999">
      <c r="B472" s="206"/>
      <c r="C472" s="207"/>
      <c r="D472" s="189" t="s">
        <v>141</v>
      </c>
      <c r="E472" s="208" t="s">
        <v>28</v>
      </c>
      <c r="F472" s="209" t="s">
        <v>490</v>
      </c>
      <c r="G472" s="207"/>
      <c r="H472" s="210">
        <v>14.4</v>
      </c>
      <c r="I472" s="211"/>
      <c r="J472" s="207"/>
      <c r="K472" s="207"/>
      <c r="L472" s="212"/>
      <c r="M472" s="213"/>
      <c r="N472" s="214"/>
      <c r="O472" s="214"/>
      <c r="P472" s="214"/>
      <c r="Q472" s="214"/>
      <c r="R472" s="214"/>
      <c r="S472" s="214"/>
      <c r="T472" s="215"/>
      <c r="AT472" s="216" t="s">
        <v>141</v>
      </c>
      <c r="AU472" s="216" t="s">
        <v>83</v>
      </c>
      <c r="AV472" s="14" t="s">
        <v>83</v>
      </c>
      <c r="AW472" s="14" t="s">
        <v>34</v>
      </c>
      <c r="AX472" s="14" t="s">
        <v>81</v>
      </c>
      <c r="AY472" s="216" t="s">
        <v>128</v>
      </c>
    </row>
    <row r="473" spans="1:65" s="2" customFormat="1" ht="16.5" customHeight="1">
      <c r="A473" s="36"/>
      <c r="B473" s="37"/>
      <c r="C473" s="176" t="s">
        <v>614</v>
      </c>
      <c r="D473" s="176" t="s">
        <v>130</v>
      </c>
      <c r="E473" s="177" t="s">
        <v>615</v>
      </c>
      <c r="F473" s="178" t="s">
        <v>616</v>
      </c>
      <c r="G473" s="179" t="s">
        <v>133</v>
      </c>
      <c r="H473" s="180">
        <v>17</v>
      </c>
      <c r="I473" s="181"/>
      <c r="J473" s="182">
        <f>ROUND(I473*H473,2)</f>
        <v>0</v>
      </c>
      <c r="K473" s="178" t="s">
        <v>134</v>
      </c>
      <c r="L473" s="41"/>
      <c r="M473" s="183" t="s">
        <v>28</v>
      </c>
      <c r="N473" s="184" t="s">
        <v>46</v>
      </c>
      <c r="O473" s="67"/>
      <c r="P473" s="185">
        <f>O473*H473</f>
        <v>0</v>
      </c>
      <c r="Q473" s="185">
        <v>3.8850000000000003E-2</v>
      </c>
      <c r="R473" s="185">
        <f>Q473*H473</f>
        <v>0.66045000000000009</v>
      </c>
      <c r="S473" s="185">
        <v>0</v>
      </c>
      <c r="T473" s="186">
        <f>S473*H473</f>
        <v>0</v>
      </c>
      <c r="U473" s="36"/>
      <c r="V473" s="36"/>
      <c r="W473" s="36"/>
      <c r="X473" s="36"/>
      <c r="Y473" s="36"/>
      <c r="Z473" s="36"/>
      <c r="AA473" s="36"/>
      <c r="AB473" s="36"/>
      <c r="AC473" s="36"/>
      <c r="AD473" s="36"/>
      <c r="AE473" s="36"/>
      <c r="AR473" s="187" t="s">
        <v>135</v>
      </c>
      <c r="AT473" s="187" t="s">
        <v>130</v>
      </c>
      <c r="AU473" s="187" t="s">
        <v>83</v>
      </c>
      <c r="AY473" s="19" t="s">
        <v>128</v>
      </c>
      <c r="BE473" s="188">
        <f>IF(N473="základní",J473,0)</f>
        <v>0</v>
      </c>
      <c r="BF473" s="188">
        <f>IF(N473="snížená",J473,0)</f>
        <v>0</v>
      </c>
      <c r="BG473" s="188">
        <f>IF(N473="zákl. přenesená",J473,0)</f>
        <v>0</v>
      </c>
      <c r="BH473" s="188">
        <f>IF(N473="sníž. přenesená",J473,0)</f>
        <v>0</v>
      </c>
      <c r="BI473" s="188">
        <f>IF(N473="nulová",J473,0)</f>
        <v>0</v>
      </c>
      <c r="BJ473" s="19" t="s">
        <v>135</v>
      </c>
      <c r="BK473" s="188">
        <f>ROUND(I473*H473,2)</f>
        <v>0</v>
      </c>
      <c r="BL473" s="19" t="s">
        <v>135</v>
      </c>
      <c r="BM473" s="187" t="s">
        <v>617</v>
      </c>
    </row>
    <row r="474" spans="1:65" s="2" customFormat="1" ht="10.199999999999999">
      <c r="A474" s="36"/>
      <c r="B474" s="37"/>
      <c r="C474" s="38"/>
      <c r="D474" s="189" t="s">
        <v>137</v>
      </c>
      <c r="E474" s="38"/>
      <c r="F474" s="190" t="s">
        <v>618</v>
      </c>
      <c r="G474" s="38"/>
      <c r="H474" s="38"/>
      <c r="I474" s="191"/>
      <c r="J474" s="38"/>
      <c r="K474" s="38"/>
      <c r="L474" s="41"/>
      <c r="M474" s="192"/>
      <c r="N474" s="193"/>
      <c r="O474" s="67"/>
      <c r="P474" s="67"/>
      <c r="Q474" s="67"/>
      <c r="R474" s="67"/>
      <c r="S474" s="67"/>
      <c r="T474" s="68"/>
      <c r="U474" s="36"/>
      <c r="V474" s="36"/>
      <c r="W474" s="36"/>
      <c r="X474" s="36"/>
      <c r="Y474" s="36"/>
      <c r="Z474" s="36"/>
      <c r="AA474" s="36"/>
      <c r="AB474" s="36"/>
      <c r="AC474" s="36"/>
      <c r="AD474" s="36"/>
      <c r="AE474" s="36"/>
      <c r="AT474" s="19" t="s">
        <v>137</v>
      </c>
      <c r="AU474" s="19" t="s">
        <v>83</v>
      </c>
    </row>
    <row r="475" spans="1:65" s="2" customFormat="1" ht="10.199999999999999">
      <c r="A475" s="36"/>
      <c r="B475" s="37"/>
      <c r="C475" s="38"/>
      <c r="D475" s="194" t="s">
        <v>139</v>
      </c>
      <c r="E475" s="38"/>
      <c r="F475" s="195" t="s">
        <v>619</v>
      </c>
      <c r="G475" s="38"/>
      <c r="H475" s="38"/>
      <c r="I475" s="191"/>
      <c r="J475" s="38"/>
      <c r="K475" s="38"/>
      <c r="L475" s="41"/>
      <c r="M475" s="192"/>
      <c r="N475" s="193"/>
      <c r="O475" s="67"/>
      <c r="P475" s="67"/>
      <c r="Q475" s="67"/>
      <c r="R475" s="67"/>
      <c r="S475" s="67"/>
      <c r="T475" s="68"/>
      <c r="U475" s="36"/>
      <c r="V475" s="36"/>
      <c r="W475" s="36"/>
      <c r="X475" s="36"/>
      <c r="Y475" s="36"/>
      <c r="Z475" s="36"/>
      <c r="AA475" s="36"/>
      <c r="AB475" s="36"/>
      <c r="AC475" s="36"/>
      <c r="AD475" s="36"/>
      <c r="AE475" s="36"/>
      <c r="AT475" s="19" t="s">
        <v>139</v>
      </c>
      <c r="AU475" s="19" t="s">
        <v>83</v>
      </c>
    </row>
    <row r="476" spans="1:65" s="13" customFormat="1" ht="10.199999999999999">
      <c r="B476" s="196"/>
      <c r="C476" s="197"/>
      <c r="D476" s="189" t="s">
        <v>141</v>
      </c>
      <c r="E476" s="198" t="s">
        <v>28</v>
      </c>
      <c r="F476" s="199" t="s">
        <v>620</v>
      </c>
      <c r="G476" s="197"/>
      <c r="H476" s="198" t="s">
        <v>28</v>
      </c>
      <c r="I476" s="200"/>
      <c r="J476" s="197"/>
      <c r="K476" s="197"/>
      <c r="L476" s="201"/>
      <c r="M476" s="202"/>
      <c r="N476" s="203"/>
      <c r="O476" s="203"/>
      <c r="P476" s="203"/>
      <c r="Q476" s="203"/>
      <c r="R476" s="203"/>
      <c r="S476" s="203"/>
      <c r="T476" s="204"/>
      <c r="AT476" s="205" t="s">
        <v>141</v>
      </c>
      <c r="AU476" s="205" t="s">
        <v>83</v>
      </c>
      <c r="AV476" s="13" t="s">
        <v>81</v>
      </c>
      <c r="AW476" s="13" t="s">
        <v>34</v>
      </c>
      <c r="AX476" s="13" t="s">
        <v>73</v>
      </c>
      <c r="AY476" s="205" t="s">
        <v>128</v>
      </c>
    </row>
    <row r="477" spans="1:65" s="14" customFormat="1" ht="10.199999999999999">
      <c r="B477" s="206"/>
      <c r="C477" s="207"/>
      <c r="D477" s="189" t="s">
        <v>141</v>
      </c>
      <c r="E477" s="208" t="s">
        <v>28</v>
      </c>
      <c r="F477" s="209" t="s">
        <v>621</v>
      </c>
      <c r="G477" s="207"/>
      <c r="H477" s="210">
        <v>17</v>
      </c>
      <c r="I477" s="211"/>
      <c r="J477" s="207"/>
      <c r="K477" s="207"/>
      <c r="L477" s="212"/>
      <c r="M477" s="213"/>
      <c r="N477" s="214"/>
      <c r="O477" s="214"/>
      <c r="P477" s="214"/>
      <c r="Q477" s="214"/>
      <c r="R477" s="214"/>
      <c r="S477" s="214"/>
      <c r="T477" s="215"/>
      <c r="AT477" s="216" t="s">
        <v>141</v>
      </c>
      <c r="AU477" s="216" t="s">
        <v>83</v>
      </c>
      <c r="AV477" s="14" t="s">
        <v>83</v>
      </c>
      <c r="AW477" s="14" t="s">
        <v>34</v>
      </c>
      <c r="AX477" s="14" t="s">
        <v>81</v>
      </c>
      <c r="AY477" s="216" t="s">
        <v>128</v>
      </c>
    </row>
    <row r="478" spans="1:65" s="12" customFormat="1" ht="22.8" customHeight="1">
      <c r="B478" s="160"/>
      <c r="C478" s="161"/>
      <c r="D478" s="162" t="s">
        <v>72</v>
      </c>
      <c r="E478" s="174" t="s">
        <v>622</v>
      </c>
      <c r="F478" s="174" t="s">
        <v>623</v>
      </c>
      <c r="G478" s="161"/>
      <c r="H478" s="161"/>
      <c r="I478" s="164"/>
      <c r="J478" s="175">
        <f>BK478</f>
        <v>0</v>
      </c>
      <c r="K478" s="161"/>
      <c r="L478" s="166"/>
      <c r="M478" s="167"/>
      <c r="N478" s="168"/>
      <c r="O478" s="168"/>
      <c r="P478" s="169">
        <f>SUM(P479:P504)</f>
        <v>0</v>
      </c>
      <c r="Q478" s="168"/>
      <c r="R478" s="169">
        <f>SUM(R479:R504)</f>
        <v>0</v>
      </c>
      <c r="S478" s="168"/>
      <c r="T478" s="170">
        <f>SUM(T479:T504)</f>
        <v>0</v>
      </c>
      <c r="AR478" s="171" t="s">
        <v>81</v>
      </c>
      <c r="AT478" s="172" t="s">
        <v>72</v>
      </c>
      <c r="AU478" s="172" t="s">
        <v>81</v>
      </c>
      <c r="AY478" s="171" t="s">
        <v>128</v>
      </c>
      <c r="BK478" s="173">
        <f>SUM(BK479:BK504)</f>
        <v>0</v>
      </c>
    </row>
    <row r="479" spans="1:65" s="2" customFormat="1" ht="16.5" customHeight="1">
      <c r="A479" s="36"/>
      <c r="B479" s="37"/>
      <c r="C479" s="176" t="s">
        <v>624</v>
      </c>
      <c r="D479" s="176" t="s">
        <v>130</v>
      </c>
      <c r="E479" s="177" t="s">
        <v>625</v>
      </c>
      <c r="F479" s="178" t="s">
        <v>626</v>
      </c>
      <c r="G479" s="179" t="s">
        <v>244</v>
      </c>
      <c r="H479" s="180">
        <v>516.66800000000001</v>
      </c>
      <c r="I479" s="181"/>
      <c r="J479" s="182">
        <f>ROUND(I479*H479,2)</f>
        <v>0</v>
      </c>
      <c r="K479" s="178" t="s">
        <v>28</v>
      </c>
      <c r="L479" s="41"/>
      <c r="M479" s="183" t="s">
        <v>28</v>
      </c>
      <c r="N479" s="184" t="s">
        <v>46</v>
      </c>
      <c r="O479" s="67"/>
      <c r="P479" s="185">
        <f>O479*H479</f>
        <v>0</v>
      </c>
      <c r="Q479" s="185">
        <v>0</v>
      </c>
      <c r="R479" s="185">
        <f>Q479*H479</f>
        <v>0</v>
      </c>
      <c r="S479" s="185">
        <v>0</v>
      </c>
      <c r="T479" s="186">
        <f>S479*H479</f>
        <v>0</v>
      </c>
      <c r="U479" s="36"/>
      <c r="V479" s="36"/>
      <c r="W479" s="36"/>
      <c r="X479" s="36"/>
      <c r="Y479" s="36"/>
      <c r="Z479" s="36"/>
      <c r="AA479" s="36"/>
      <c r="AB479" s="36"/>
      <c r="AC479" s="36"/>
      <c r="AD479" s="36"/>
      <c r="AE479" s="36"/>
      <c r="AR479" s="187" t="s">
        <v>135</v>
      </c>
      <c r="AT479" s="187" t="s">
        <v>130</v>
      </c>
      <c r="AU479" s="187" t="s">
        <v>83</v>
      </c>
      <c r="AY479" s="19" t="s">
        <v>128</v>
      </c>
      <c r="BE479" s="188">
        <f>IF(N479="základní",J479,0)</f>
        <v>0</v>
      </c>
      <c r="BF479" s="188">
        <f>IF(N479="snížená",J479,0)</f>
        <v>0</v>
      </c>
      <c r="BG479" s="188">
        <f>IF(N479="zákl. přenesená",J479,0)</f>
        <v>0</v>
      </c>
      <c r="BH479" s="188">
        <f>IF(N479="sníž. přenesená",J479,0)</f>
        <v>0</v>
      </c>
      <c r="BI479" s="188">
        <f>IF(N479="nulová",J479,0)</f>
        <v>0</v>
      </c>
      <c r="BJ479" s="19" t="s">
        <v>135</v>
      </c>
      <c r="BK479" s="188">
        <f>ROUND(I479*H479,2)</f>
        <v>0</v>
      </c>
      <c r="BL479" s="19" t="s">
        <v>135</v>
      </c>
      <c r="BM479" s="187" t="s">
        <v>627</v>
      </c>
    </row>
    <row r="480" spans="1:65" s="2" customFormat="1" ht="19.2">
      <c r="A480" s="36"/>
      <c r="B480" s="37"/>
      <c r="C480" s="38"/>
      <c r="D480" s="189" t="s">
        <v>137</v>
      </c>
      <c r="E480" s="38"/>
      <c r="F480" s="190" t="s">
        <v>628</v>
      </c>
      <c r="G480" s="38"/>
      <c r="H480" s="38"/>
      <c r="I480" s="191"/>
      <c r="J480" s="38"/>
      <c r="K480" s="38"/>
      <c r="L480" s="41"/>
      <c r="M480" s="192"/>
      <c r="N480" s="193"/>
      <c r="O480" s="67"/>
      <c r="P480" s="67"/>
      <c r="Q480" s="67"/>
      <c r="R480" s="67"/>
      <c r="S480" s="67"/>
      <c r="T480" s="68"/>
      <c r="U480" s="36"/>
      <c r="V480" s="36"/>
      <c r="W480" s="36"/>
      <c r="X480" s="36"/>
      <c r="Y480" s="36"/>
      <c r="Z480" s="36"/>
      <c r="AA480" s="36"/>
      <c r="AB480" s="36"/>
      <c r="AC480" s="36"/>
      <c r="AD480" s="36"/>
      <c r="AE480" s="36"/>
      <c r="AT480" s="19" t="s">
        <v>137</v>
      </c>
      <c r="AU480" s="19" t="s">
        <v>83</v>
      </c>
    </row>
    <row r="481" spans="2:51" s="13" customFormat="1" ht="10.199999999999999">
      <c r="B481" s="196"/>
      <c r="C481" s="197"/>
      <c r="D481" s="189" t="s">
        <v>141</v>
      </c>
      <c r="E481" s="198" t="s">
        <v>28</v>
      </c>
      <c r="F481" s="199" t="s">
        <v>235</v>
      </c>
      <c r="G481" s="197"/>
      <c r="H481" s="198" t="s">
        <v>28</v>
      </c>
      <c r="I481" s="200"/>
      <c r="J481" s="197"/>
      <c r="K481" s="197"/>
      <c r="L481" s="201"/>
      <c r="M481" s="202"/>
      <c r="N481" s="203"/>
      <c r="O481" s="203"/>
      <c r="P481" s="203"/>
      <c r="Q481" s="203"/>
      <c r="R481" s="203"/>
      <c r="S481" s="203"/>
      <c r="T481" s="204"/>
      <c r="AT481" s="205" t="s">
        <v>141</v>
      </c>
      <c r="AU481" s="205" t="s">
        <v>83</v>
      </c>
      <c r="AV481" s="13" t="s">
        <v>81</v>
      </c>
      <c r="AW481" s="13" t="s">
        <v>34</v>
      </c>
      <c r="AX481" s="13" t="s">
        <v>73</v>
      </c>
      <c r="AY481" s="205" t="s">
        <v>128</v>
      </c>
    </row>
    <row r="482" spans="2:51" s="13" customFormat="1" ht="10.199999999999999">
      <c r="B482" s="196"/>
      <c r="C482" s="197"/>
      <c r="D482" s="189" t="s">
        <v>141</v>
      </c>
      <c r="E482" s="198" t="s">
        <v>28</v>
      </c>
      <c r="F482" s="199" t="s">
        <v>629</v>
      </c>
      <c r="G482" s="197"/>
      <c r="H482" s="198" t="s">
        <v>28</v>
      </c>
      <c r="I482" s="200"/>
      <c r="J482" s="197"/>
      <c r="K482" s="197"/>
      <c r="L482" s="201"/>
      <c r="M482" s="202"/>
      <c r="N482" s="203"/>
      <c r="O482" s="203"/>
      <c r="P482" s="203"/>
      <c r="Q482" s="203"/>
      <c r="R482" s="203"/>
      <c r="S482" s="203"/>
      <c r="T482" s="204"/>
      <c r="AT482" s="205" t="s">
        <v>141</v>
      </c>
      <c r="AU482" s="205" t="s">
        <v>83</v>
      </c>
      <c r="AV482" s="13" t="s">
        <v>81</v>
      </c>
      <c r="AW482" s="13" t="s">
        <v>34</v>
      </c>
      <c r="AX482" s="13" t="s">
        <v>73</v>
      </c>
      <c r="AY482" s="205" t="s">
        <v>128</v>
      </c>
    </row>
    <row r="483" spans="2:51" s="13" customFormat="1" ht="10.199999999999999">
      <c r="B483" s="196"/>
      <c r="C483" s="197"/>
      <c r="D483" s="189" t="s">
        <v>141</v>
      </c>
      <c r="E483" s="198" t="s">
        <v>28</v>
      </c>
      <c r="F483" s="199" t="s">
        <v>630</v>
      </c>
      <c r="G483" s="197"/>
      <c r="H483" s="198" t="s">
        <v>28</v>
      </c>
      <c r="I483" s="200"/>
      <c r="J483" s="197"/>
      <c r="K483" s="197"/>
      <c r="L483" s="201"/>
      <c r="M483" s="202"/>
      <c r="N483" s="203"/>
      <c r="O483" s="203"/>
      <c r="P483" s="203"/>
      <c r="Q483" s="203"/>
      <c r="R483" s="203"/>
      <c r="S483" s="203"/>
      <c r="T483" s="204"/>
      <c r="AT483" s="205" t="s">
        <v>141</v>
      </c>
      <c r="AU483" s="205" t="s">
        <v>83</v>
      </c>
      <c r="AV483" s="13" t="s">
        <v>81</v>
      </c>
      <c r="AW483" s="13" t="s">
        <v>34</v>
      </c>
      <c r="AX483" s="13" t="s">
        <v>73</v>
      </c>
      <c r="AY483" s="205" t="s">
        <v>128</v>
      </c>
    </row>
    <row r="484" spans="2:51" s="13" customFormat="1" ht="20.399999999999999">
      <c r="B484" s="196"/>
      <c r="C484" s="197"/>
      <c r="D484" s="189" t="s">
        <v>141</v>
      </c>
      <c r="E484" s="198" t="s">
        <v>28</v>
      </c>
      <c r="F484" s="199" t="s">
        <v>631</v>
      </c>
      <c r="G484" s="197"/>
      <c r="H484" s="198" t="s">
        <v>28</v>
      </c>
      <c r="I484" s="200"/>
      <c r="J484" s="197"/>
      <c r="K484" s="197"/>
      <c r="L484" s="201"/>
      <c r="M484" s="202"/>
      <c r="N484" s="203"/>
      <c r="O484" s="203"/>
      <c r="P484" s="203"/>
      <c r="Q484" s="203"/>
      <c r="R484" s="203"/>
      <c r="S484" s="203"/>
      <c r="T484" s="204"/>
      <c r="AT484" s="205" t="s">
        <v>141</v>
      </c>
      <c r="AU484" s="205" t="s">
        <v>83</v>
      </c>
      <c r="AV484" s="13" t="s">
        <v>81</v>
      </c>
      <c r="AW484" s="13" t="s">
        <v>34</v>
      </c>
      <c r="AX484" s="13" t="s">
        <v>73</v>
      </c>
      <c r="AY484" s="205" t="s">
        <v>128</v>
      </c>
    </row>
    <row r="485" spans="2:51" s="14" customFormat="1" ht="10.199999999999999">
      <c r="B485" s="206"/>
      <c r="C485" s="207"/>
      <c r="D485" s="189" t="s">
        <v>141</v>
      </c>
      <c r="E485" s="208" t="s">
        <v>28</v>
      </c>
      <c r="F485" s="209" t="s">
        <v>632</v>
      </c>
      <c r="G485" s="207"/>
      <c r="H485" s="210">
        <v>322.22500000000002</v>
      </c>
      <c r="I485" s="211"/>
      <c r="J485" s="207"/>
      <c r="K485" s="207"/>
      <c r="L485" s="212"/>
      <c r="M485" s="213"/>
      <c r="N485" s="214"/>
      <c r="O485" s="214"/>
      <c r="P485" s="214"/>
      <c r="Q485" s="214"/>
      <c r="R485" s="214"/>
      <c r="S485" s="214"/>
      <c r="T485" s="215"/>
      <c r="AT485" s="216" t="s">
        <v>141</v>
      </c>
      <c r="AU485" s="216" t="s">
        <v>83</v>
      </c>
      <c r="AV485" s="14" t="s">
        <v>83</v>
      </c>
      <c r="AW485" s="14" t="s">
        <v>34</v>
      </c>
      <c r="AX485" s="14" t="s">
        <v>73</v>
      </c>
      <c r="AY485" s="216" t="s">
        <v>128</v>
      </c>
    </row>
    <row r="486" spans="2:51" s="13" customFormat="1" ht="10.199999999999999">
      <c r="B486" s="196"/>
      <c r="C486" s="197"/>
      <c r="D486" s="189" t="s">
        <v>141</v>
      </c>
      <c r="E486" s="198" t="s">
        <v>28</v>
      </c>
      <c r="F486" s="199" t="s">
        <v>633</v>
      </c>
      <c r="G486" s="197"/>
      <c r="H486" s="198" t="s">
        <v>28</v>
      </c>
      <c r="I486" s="200"/>
      <c r="J486" s="197"/>
      <c r="K486" s="197"/>
      <c r="L486" s="201"/>
      <c r="M486" s="202"/>
      <c r="N486" s="203"/>
      <c r="O486" s="203"/>
      <c r="P486" s="203"/>
      <c r="Q486" s="203"/>
      <c r="R486" s="203"/>
      <c r="S486" s="203"/>
      <c r="T486" s="204"/>
      <c r="AT486" s="205" t="s">
        <v>141</v>
      </c>
      <c r="AU486" s="205" t="s">
        <v>83</v>
      </c>
      <c r="AV486" s="13" t="s">
        <v>81</v>
      </c>
      <c r="AW486" s="13" t="s">
        <v>34</v>
      </c>
      <c r="AX486" s="13" t="s">
        <v>73</v>
      </c>
      <c r="AY486" s="205" t="s">
        <v>128</v>
      </c>
    </row>
    <row r="487" spans="2:51" s="14" customFormat="1" ht="10.199999999999999">
      <c r="B487" s="206"/>
      <c r="C487" s="207"/>
      <c r="D487" s="189" t="s">
        <v>141</v>
      </c>
      <c r="E487" s="208" t="s">
        <v>28</v>
      </c>
      <c r="F487" s="209" t="s">
        <v>634</v>
      </c>
      <c r="G487" s="207"/>
      <c r="H487" s="210">
        <v>66.22</v>
      </c>
      <c r="I487" s="211"/>
      <c r="J487" s="207"/>
      <c r="K487" s="207"/>
      <c r="L487" s="212"/>
      <c r="M487" s="213"/>
      <c r="N487" s="214"/>
      <c r="O487" s="214"/>
      <c r="P487" s="214"/>
      <c r="Q487" s="214"/>
      <c r="R487" s="214"/>
      <c r="S487" s="214"/>
      <c r="T487" s="215"/>
      <c r="AT487" s="216" t="s">
        <v>141</v>
      </c>
      <c r="AU487" s="216" t="s">
        <v>83</v>
      </c>
      <c r="AV487" s="14" t="s">
        <v>83</v>
      </c>
      <c r="AW487" s="14" t="s">
        <v>34</v>
      </c>
      <c r="AX487" s="14" t="s">
        <v>73</v>
      </c>
      <c r="AY487" s="216" t="s">
        <v>128</v>
      </c>
    </row>
    <row r="488" spans="2:51" s="13" customFormat="1" ht="10.199999999999999">
      <c r="B488" s="196"/>
      <c r="C488" s="197"/>
      <c r="D488" s="189" t="s">
        <v>141</v>
      </c>
      <c r="E488" s="198" t="s">
        <v>28</v>
      </c>
      <c r="F488" s="199" t="s">
        <v>635</v>
      </c>
      <c r="G488" s="197"/>
      <c r="H488" s="198" t="s">
        <v>28</v>
      </c>
      <c r="I488" s="200"/>
      <c r="J488" s="197"/>
      <c r="K488" s="197"/>
      <c r="L488" s="201"/>
      <c r="M488" s="202"/>
      <c r="N488" s="203"/>
      <c r="O488" s="203"/>
      <c r="P488" s="203"/>
      <c r="Q488" s="203"/>
      <c r="R488" s="203"/>
      <c r="S488" s="203"/>
      <c r="T488" s="204"/>
      <c r="AT488" s="205" t="s">
        <v>141</v>
      </c>
      <c r="AU488" s="205" t="s">
        <v>83</v>
      </c>
      <c r="AV488" s="13" t="s">
        <v>81</v>
      </c>
      <c r="AW488" s="13" t="s">
        <v>34</v>
      </c>
      <c r="AX488" s="13" t="s">
        <v>73</v>
      </c>
      <c r="AY488" s="205" t="s">
        <v>128</v>
      </c>
    </row>
    <row r="489" spans="2:51" s="14" customFormat="1" ht="10.199999999999999">
      <c r="B489" s="206"/>
      <c r="C489" s="207"/>
      <c r="D489" s="189" t="s">
        <v>141</v>
      </c>
      <c r="E489" s="208" t="s">
        <v>28</v>
      </c>
      <c r="F489" s="209" t="s">
        <v>636</v>
      </c>
      <c r="G489" s="207"/>
      <c r="H489" s="210">
        <v>-13.875</v>
      </c>
      <c r="I489" s="211"/>
      <c r="J489" s="207"/>
      <c r="K489" s="207"/>
      <c r="L489" s="212"/>
      <c r="M489" s="213"/>
      <c r="N489" s="214"/>
      <c r="O489" s="214"/>
      <c r="P489" s="214"/>
      <c r="Q489" s="214"/>
      <c r="R489" s="214"/>
      <c r="S489" s="214"/>
      <c r="T489" s="215"/>
      <c r="AT489" s="216" t="s">
        <v>141</v>
      </c>
      <c r="AU489" s="216" t="s">
        <v>83</v>
      </c>
      <c r="AV489" s="14" t="s">
        <v>83</v>
      </c>
      <c r="AW489" s="14" t="s">
        <v>34</v>
      </c>
      <c r="AX489" s="14" t="s">
        <v>73</v>
      </c>
      <c r="AY489" s="216" t="s">
        <v>128</v>
      </c>
    </row>
    <row r="490" spans="2:51" s="16" customFormat="1" ht="10.199999999999999">
      <c r="B490" s="228"/>
      <c r="C490" s="229"/>
      <c r="D490" s="189" t="s">
        <v>141</v>
      </c>
      <c r="E490" s="230" t="s">
        <v>28</v>
      </c>
      <c r="F490" s="231" t="s">
        <v>264</v>
      </c>
      <c r="G490" s="229"/>
      <c r="H490" s="232">
        <v>374.57</v>
      </c>
      <c r="I490" s="233"/>
      <c r="J490" s="229"/>
      <c r="K490" s="229"/>
      <c r="L490" s="234"/>
      <c r="M490" s="235"/>
      <c r="N490" s="236"/>
      <c r="O490" s="236"/>
      <c r="P490" s="236"/>
      <c r="Q490" s="236"/>
      <c r="R490" s="236"/>
      <c r="S490" s="236"/>
      <c r="T490" s="237"/>
      <c r="AT490" s="238" t="s">
        <v>141</v>
      </c>
      <c r="AU490" s="238" t="s">
        <v>83</v>
      </c>
      <c r="AV490" s="16" t="s">
        <v>152</v>
      </c>
      <c r="AW490" s="16" t="s">
        <v>34</v>
      </c>
      <c r="AX490" s="16" t="s">
        <v>73</v>
      </c>
      <c r="AY490" s="238" t="s">
        <v>128</v>
      </c>
    </row>
    <row r="491" spans="2:51" s="13" customFormat="1" ht="10.199999999999999">
      <c r="B491" s="196"/>
      <c r="C491" s="197"/>
      <c r="D491" s="189" t="s">
        <v>141</v>
      </c>
      <c r="E491" s="198" t="s">
        <v>28</v>
      </c>
      <c r="F491" s="199" t="s">
        <v>637</v>
      </c>
      <c r="G491" s="197"/>
      <c r="H491" s="198" t="s">
        <v>28</v>
      </c>
      <c r="I491" s="200"/>
      <c r="J491" s="197"/>
      <c r="K491" s="197"/>
      <c r="L491" s="201"/>
      <c r="M491" s="202"/>
      <c r="N491" s="203"/>
      <c r="O491" s="203"/>
      <c r="P491" s="203"/>
      <c r="Q491" s="203"/>
      <c r="R491" s="203"/>
      <c r="S491" s="203"/>
      <c r="T491" s="204"/>
      <c r="AT491" s="205" t="s">
        <v>141</v>
      </c>
      <c r="AU491" s="205" t="s">
        <v>83</v>
      </c>
      <c r="AV491" s="13" t="s">
        <v>81</v>
      </c>
      <c r="AW491" s="13" t="s">
        <v>34</v>
      </c>
      <c r="AX491" s="13" t="s">
        <v>73</v>
      </c>
      <c r="AY491" s="205" t="s">
        <v>128</v>
      </c>
    </row>
    <row r="492" spans="2:51" s="13" customFormat="1" ht="10.199999999999999">
      <c r="B492" s="196"/>
      <c r="C492" s="197"/>
      <c r="D492" s="189" t="s">
        <v>141</v>
      </c>
      <c r="E492" s="198" t="s">
        <v>28</v>
      </c>
      <c r="F492" s="199" t="s">
        <v>575</v>
      </c>
      <c r="G492" s="197"/>
      <c r="H492" s="198" t="s">
        <v>28</v>
      </c>
      <c r="I492" s="200"/>
      <c r="J492" s="197"/>
      <c r="K492" s="197"/>
      <c r="L492" s="201"/>
      <c r="M492" s="202"/>
      <c r="N492" s="203"/>
      <c r="O492" s="203"/>
      <c r="P492" s="203"/>
      <c r="Q492" s="203"/>
      <c r="R492" s="203"/>
      <c r="S492" s="203"/>
      <c r="T492" s="204"/>
      <c r="AT492" s="205" t="s">
        <v>141</v>
      </c>
      <c r="AU492" s="205" t="s">
        <v>83</v>
      </c>
      <c r="AV492" s="13" t="s">
        <v>81</v>
      </c>
      <c r="AW492" s="13" t="s">
        <v>34</v>
      </c>
      <c r="AX492" s="13" t="s">
        <v>73</v>
      </c>
      <c r="AY492" s="205" t="s">
        <v>128</v>
      </c>
    </row>
    <row r="493" spans="2:51" s="14" customFormat="1" ht="10.199999999999999">
      <c r="B493" s="206"/>
      <c r="C493" s="207"/>
      <c r="D493" s="189" t="s">
        <v>141</v>
      </c>
      <c r="E493" s="208" t="s">
        <v>28</v>
      </c>
      <c r="F493" s="209" t="s">
        <v>638</v>
      </c>
      <c r="G493" s="207"/>
      <c r="H493" s="210">
        <v>84.171999999999997</v>
      </c>
      <c r="I493" s="211"/>
      <c r="J493" s="207"/>
      <c r="K493" s="207"/>
      <c r="L493" s="212"/>
      <c r="M493" s="213"/>
      <c r="N493" s="214"/>
      <c r="O493" s="214"/>
      <c r="P493" s="214"/>
      <c r="Q493" s="214"/>
      <c r="R493" s="214"/>
      <c r="S493" s="214"/>
      <c r="T493" s="215"/>
      <c r="AT493" s="216" t="s">
        <v>141</v>
      </c>
      <c r="AU493" s="216" t="s">
        <v>83</v>
      </c>
      <c r="AV493" s="14" t="s">
        <v>83</v>
      </c>
      <c r="AW493" s="14" t="s">
        <v>34</v>
      </c>
      <c r="AX493" s="14" t="s">
        <v>73</v>
      </c>
      <c r="AY493" s="216" t="s">
        <v>128</v>
      </c>
    </row>
    <row r="494" spans="2:51" s="13" customFormat="1" ht="10.199999999999999">
      <c r="B494" s="196"/>
      <c r="C494" s="197"/>
      <c r="D494" s="189" t="s">
        <v>141</v>
      </c>
      <c r="E494" s="198" t="s">
        <v>28</v>
      </c>
      <c r="F494" s="199" t="s">
        <v>577</v>
      </c>
      <c r="G494" s="197"/>
      <c r="H494" s="198" t="s">
        <v>28</v>
      </c>
      <c r="I494" s="200"/>
      <c r="J494" s="197"/>
      <c r="K494" s="197"/>
      <c r="L494" s="201"/>
      <c r="M494" s="202"/>
      <c r="N494" s="203"/>
      <c r="O494" s="203"/>
      <c r="P494" s="203"/>
      <c r="Q494" s="203"/>
      <c r="R494" s="203"/>
      <c r="S494" s="203"/>
      <c r="T494" s="204"/>
      <c r="AT494" s="205" t="s">
        <v>141</v>
      </c>
      <c r="AU494" s="205" t="s">
        <v>83</v>
      </c>
      <c r="AV494" s="13" t="s">
        <v>81</v>
      </c>
      <c r="AW494" s="13" t="s">
        <v>34</v>
      </c>
      <c r="AX494" s="13" t="s">
        <v>73</v>
      </c>
      <c r="AY494" s="205" t="s">
        <v>128</v>
      </c>
    </row>
    <row r="495" spans="2:51" s="14" customFormat="1" ht="10.199999999999999">
      <c r="B495" s="206"/>
      <c r="C495" s="207"/>
      <c r="D495" s="189" t="s">
        <v>141</v>
      </c>
      <c r="E495" s="208" t="s">
        <v>28</v>
      </c>
      <c r="F495" s="209" t="s">
        <v>639</v>
      </c>
      <c r="G495" s="207"/>
      <c r="H495" s="210">
        <v>45.341999999999999</v>
      </c>
      <c r="I495" s="211"/>
      <c r="J495" s="207"/>
      <c r="K495" s="207"/>
      <c r="L495" s="212"/>
      <c r="M495" s="213"/>
      <c r="N495" s="214"/>
      <c r="O495" s="214"/>
      <c r="P495" s="214"/>
      <c r="Q495" s="214"/>
      <c r="R495" s="214"/>
      <c r="S495" s="214"/>
      <c r="T495" s="215"/>
      <c r="AT495" s="216" t="s">
        <v>141</v>
      </c>
      <c r="AU495" s="216" t="s">
        <v>83</v>
      </c>
      <c r="AV495" s="14" t="s">
        <v>83</v>
      </c>
      <c r="AW495" s="14" t="s">
        <v>34</v>
      </c>
      <c r="AX495" s="14" t="s">
        <v>73</v>
      </c>
      <c r="AY495" s="216" t="s">
        <v>128</v>
      </c>
    </row>
    <row r="496" spans="2:51" s="13" customFormat="1" ht="10.199999999999999">
      <c r="B496" s="196"/>
      <c r="C496" s="197"/>
      <c r="D496" s="189" t="s">
        <v>141</v>
      </c>
      <c r="E496" s="198" t="s">
        <v>28</v>
      </c>
      <c r="F496" s="199" t="s">
        <v>579</v>
      </c>
      <c r="G496" s="197"/>
      <c r="H496" s="198" t="s">
        <v>28</v>
      </c>
      <c r="I496" s="200"/>
      <c r="J496" s="197"/>
      <c r="K496" s="197"/>
      <c r="L496" s="201"/>
      <c r="M496" s="202"/>
      <c r="N496" s="203"/>
      <c r="O496" s="203"/>
      <c r="P496" s="203"/>
      <c r="Q496" s="203"/>
      <c r="R496" s="203"/>
      <c r="S496" s="203"/>
      <c r="T496" s="204"/>
      <c r="AT496" s="205" t="s">
        <v>141</v>
      </c>
      <c r="AU496" s="205" t="s">
        <v>83</v>
      </c>
      <c r="AV496" s="13" t="s">
        <v>81</v>
      </c>
      <c r="AW496" s="13" t="s">
        <v>34</v>
      </c>
      <c r="AX496" s="13" t="s">
        <v>73</v>
      </c>
      <c r="AY496" s="205" t="s">
        <v>128</v>
      </c>
    </row>
    <row r="497" spans="1:65" s="14" customFormat="1" ht="10.199999999999999">
      <c r="B497" s="206"/>
      <c r="C497" s="207"/>
      <c r="D497" s="189" t="s">
        <v>141</v>
      </c>
      <c r="E497" s="208" t="s">
        <v>28</v>
      </c>
      <c r="F497" s="209" t="s">
        <v>640</v>
      </c>
      <c r="G497" s="207"/>
      <c r="H497" s="210">
        <v>4.2240000000000002</v>
      </c>
      <c r="I497" s="211"/>
      <c r="J497" s="207"/>
      <c r="K497" s="207"/>
      <c r="L497" s="212"/>
      <c r="M497" s="213"/>
      <c r="N497" s="214"/>
      <c r="O497" s="214"/>
      <c r="P497" s="214"/>
      <c r="Q497" s="214"/>
      <c r="R497" s="214"/>
      <c r="S497" s="214"/>
      <c r="T497" s="215"/>
      <c r="AT497" s="216" t="s">
        <v>141</v>
      </c>
      <c r="AU497" s="216" t="s">
        <v>83</v>
      </c>
      <c r="AV497" s="14" t="s">
        <v>83</v>
      </c>
      <c r="AW497" s="14" t="s">
        <v>34</v>
      </c>
      <c r="AX497" s="14" t="s">
        <v>73</v>
      </c>
      <c r="AY497" s="216" t="s">
        <v>128</v>
      </c>
    </row>
    <row r="498" spans="1:65" s="13" customFormat="1" ht="10.199999999999999">
      <c r="B498" s="196"/>
      <c r="C498" s="197"/>
      <c r="D498" s="189" t="s">
        <v>141</v>
      </c>
      <c r="E498" s="198" t="s">
        <v>28</v>
      </c>
      <c r="F498" s="199" t="s">
        <v>641</v>
      </c>
      <c r="G498" s="197"/>
      <c r="H498" s="198" t="s">
        <v>28</v>
      </c>
      <c r="I498" s="200"/>
      <c r="J498" s="197"/>
      <c r="K498" s="197"/>
      <c r="L498" s="201"/>
      <c r="M498" s="202"/>
      <c r="N498" s="203"/>
      <c r="O498" s="203"/>
      <c r="P498" s="203"/>
      <c r="Q498" s="203"/>
      <c r="R498" s="203"/>
      <c r="S498" s="203"/>
      <c r="T498" s="204"/>
      <c r="AT498" s="205" t="s">
        <v>141</v>
      </c>
      <c r="AU498" s="205" t="s">
        <v>83</v>
      </c>
      <c r="AV498" s="13" t="s">
        <v>81</v>
      </c>
      <c r="AW498" s="13" t="s">
        <v>34</v>
      </c>
      <c r="AX498" s="13" t="s">
        <v>73</v>
      </c>
      <c r="AY498" s="205" t="s">
        <v>128</v>
      </c>
    </row>
    <row r="499" spans="1:65" s="13" customFormat="1" ht="10.199999999999999">
      <c r="B499" s="196"/>
      <c r="C499" s="197"/>
      <c r="D499" s="189" t="s">
        <v>141</v>
      </c>
      <c r="E499" s="198" t="s">
        <v>28</v>
      </c>
      <c r="F499" s="199" t="s">
        <v>169</v>
      </c>
      <c r="G499" s="197"/>
      <c r="H499" s="198" t="s">
        <v>28</v>
      </c>
      <c r="I499" s="200"/>
      <c r="J499" s="197"/>
      <c r="K499" s="197"/>
      <c r="L499" s="201"/>
      <c r="M499" s="202"/>
      <c r="N499" s="203"/>
      <c r="O499" s="203"/>
      <c r="P499" s="203"/>
      <c r="Q499" s="203"/>
      <c r="R499" s="203"/>
      <c r="S499" s="203"/>
      <c r="T499" s="204"/>
      <c r="AT499" s="205" t="s">
        <v>141</v>
      </c>
      <c r="AU499" s="205" t="s">
        <v>83</v>
      </c>
      <c r="AV499" s="13" t="s">
        <v>81</v>
      </c>
      <c r="AW499" s="13" t="s">
        <v>34</v>
      </c>
      <c r="AX499" s="13" t="s">
        <v>73</v>
      </c>
      <c r="AY499" s="205" t="s">
        <v>128</v>
      </c>
    </row>
    <row r="500" spans="1:65" s="14" customFormat="1" ht="10.199999999999999">
      <c r="B500" s="206"/>
      <c r="C500" s="207"/>
      <c r="D500" s="189" t="s">
        <v>141</v>
      </c>
      <c r="E500" s="208" t="s">
        <v>28</v>
      </c>
      <c r="F500" s="209" t="s">
        <v>642</v>
      </c>
      <c r="G500" s="207"/>
      <c r="H500" s="210">
        <v>5.4560000000000004</v>
      </c>
      <c r="I500" s="211"/>
      <c r="J500" s="207"/>
      <c r="K500" s="207"/>
      <c r="L500" s="212"/>
      <c r="M500" s="213"/>
      <c r="N500" s="214"/>
      <c r="O500" s="214"/>
      <c r="P500" s="214"/>
      <c r="Q500" s="214"/>
      <c r="R500" s="214"/>
      <c r="S500" s="214"/>
      <c r="T500" s="215"/>
      <c r="AT500" s="216" t="s">
        <v>141</v>
      </c>
      <c r="AU500" s="216" t="s">
        <v>83</v>
      </c>
      <c r="AV500" s="14" t="s">
        <v>83</v>
      </c>
      <c r="AW500" s="14" t="s">
        <v>34</v>
      </c>
      <c r="AX500" s="14" t="s">
        <v>73</v>
      </c>
      <c r="AY500" s="216" t="s">
        <v>128</v>
      </c>
    </row>
    <row r="501" spans="1:65" s="13" customFormat="1" ht="10.199999999999999">
      <c r="B501" s="196"/>
      <c r="C501" s="197"/>
      <c r="D501" s="189" t="s">
        <v>141</v>
      </c>
      <c r="E501" s="198" t="s">
        <v>28</v>
      </c>
      <c r="F501" s="199" t="s">
        <v>171</v>
      </c>
      <c r="G501" s="197"/>
      <c r="H501" s="198" t="s">
        <v>28</v>
      </c>
      <c r="I501" s="200"/>
      <c r="J501" s="197"/>
      <c r="K501" s="197"/>
      <c r="L501" s="201"/>
      <c r="M501" s="202"/>
      <c r="N501" s="203"/>
      <c r="O501" s="203"/>
      <c r="P501" s="203"/>
      <c r="Q501" s="203"/>
      <c r="R501" s="203"/>
      <c r="S501" s="203"/>
      <c r="T501" s="204"/>
      <c r="AT501" s="205" t="s">
        <v>141</v>
      </c>
      <c r="AU501" s="205" t="s">
        <v>83</v>
      </c>
      <c r="AV501" s="13" t="s">
        <v>81</v>
      </c>
      <c r="AW501" s="13" t="s">
        <v>34</v>
      </c>
      <c r="AX501" s="13" t="s">
        <v>73</v>
      </c>
      <c r="AY501" s="205" t="s">
        <v>128</v>
      </c>
    </row>
    <row r="502" spans="1:65" s="14" customFormat="1" ht="10.199999999999999">
      <c r="B502" s="206"/>
      <c r="C502" s="207"/>
      <c r="D502" s="189" t="s">
        <v>141</v>
      </c>
      <c r="E502" s="208" t="s">
        <v>28</v>
      </c>
      <c r="F502" s="209" t="s">
        <v>643</v>
      </c>
      <c r="G502" s="207"/>
      <c r="H502" s="210">
        <v>2.9039999999999999</v>
      </c>
      <c r="I502" s="211"/>
      <c r="J502" s="207"/>
      <c r="K502" s="207"/>
      <c r="L502" s="212"/>
      <c r="M502" s="213"/>
      <c r="N502" s="214"/>
      <c r="O502" s="214"/>
      <c r="P502" s="214"/>
      <c r="Q502" s="214"/>
      <c r="R502" s="214"/>
      <c r="S502" s="214"/>
      <c r="T502" s="215"/>
      <c r="AT502" s="216" t="s">
        <v>141</v>
      </c>
      <c r="AU502" s="216" t="s">
        <v>83</v>
      </c>
      <c r="AV502" s="14" t="s">
        <v>83</v>
      </c>
      <c r="AW502" s="14" t="s">
        <v>34</v>
      </c>
      <c r="AX502" s="14" t="s">
        <v>73</v>
      </c>
      <c r="AY502" s="216" t="s">
        <v>128</v>
      </c>
    </row>
    <row r="503" spans="1:65" s="16" customFormat="1" ht="10.199999999999999">
      <c r="B503" s="228"/>
      <c r="C503" s="229"/>
      <c r="D503" s="189" t="s">
        <v>141</v>
      </c>
      <c r="E503" s="230" t="s">
        <v>28</v>
      </c>
      <c r="F503" s="231" t="s">
        <v>264</v>
      </c>
      <c r="G503" s="229"/>
      <c r="H503" s="232">
        <v>142.09800000000001</v>
      </c>
      <c r="I503" s="233"/>
      <c r="J503" s="229"/>
      <c r="K503" s="229"/>
      <c r="L503" s="234"/>
      <c r="M503" s="235"/>
      <c r="N503" s="236"/>
      <c r="O503" s="236"/>
      <c r="P503" s="236"/>
      <c r="Q503" s="236"/>
      <c r="R503" s="236"/>
      <c r="S503" s="236"/>
      <c r="T503" s="237"/>
      <c r="AT503" s="238" t="s">
        <v>141</v>
      </c>
      <c r="AU503" s="238" t="s">
        <v>83</v>
      </c>
      <c r="AV503" s="16" t="s">
        <v>152</v>
      </c>
      <c r="AW503" s="16" t="s">
        <v>34</v>
      </c>
      <c r="AX503" s="16" t="s">
        <v>73</v>
      </c>
      <c r="AY503" s="238" t="s">
        <v>128</v>
      </c>
    </row>
    <row r="504" spans="1:65" s="15" customFormat="1" ht="10.199999999999999">
      <c r="B504" s="217"/>
      <c r="C504" s="218"/>
      <c r="D504" s="189" t="s">
        <v>141</v>
      </c>
      <c r="E504" s="219" t="s">
        <v>28</v>
      </c>
      <c r="F504" s="220" t="s">
        <v>164</v>
      </c>
      <c r="G504" s="218"/>
      <c r="H504" s="221">
        <v>516.66800000000001</v>
      </c>
      <c r="I504" s="222"/>
      <c r="J504" s="218"/>
      <c r="K504" s="218"/>
      <c r="L504" s="223"/>
      <c r="M504" s="224"/>
      <c r="N504" s="225"/>
      <c r="O504" s="225"/>
      <c r="P504" s="225"/>
      <c r="Q504" s="225"/>
      <c r="R504" s="225"/>
      <c r="S504" s="225"/>
      <c r="T504" s="226"/>
      <c r="AT504" s="227" t="s">
        <v>141</v>
      </c>
      <c r="AU504" s="227" t="s">
        <v>83</v>
      </c>
      <c r="AV504" s="15" t="s">
        <v>135</v>
      </c>
      <c r="AW504" s="15" t="s">
        <v>34</v>
      </c>
      <c r="AX504" s="15" t="s">
        <v>81</v>
      </c>
      <c r="AY504" s="227" t="s">
        <v>128</v>
      </c>
    </row>
    <row r="505" spans="1:65" s="12" customFormat="1" ht="22.8" customHeight="1">
      <c r="B505" s="160"/>
      <c r="C505" s="161"/>
      <c r="D505" s="162" t="s">
        <v>72</v>
      </c>
      <c r="E505" s="174" t="s">
        <v>644</v>
      </c>
      <c r="F505" s="174" t="s">
        <v>645</v>
      </c>
      <c r="G505" s="161"/>
      <c r="H505" s="161"/>
      <c r="I505" s="164"/>
      <c r="J505" s="175">
        <f>BK505</f>
        <v>0</v>
      </c>
      <c r="K505" s="161"/>
      <c r="L505" s="166"/>
      <c r="M505" s="167"/>
      <c r="N505" s="168"/>
      <c r="O505" s="168"/>
      <c r="P505" s="169">
        <f>SUM(P506:P508)</f>
        <v>0</v>
      </c>
      <c r="Q505" s="168"/>
      <c r="R505" s="169">
        <f>SUM(R506:R508)</f>
        <v>0</v>
      </c>
      <c r="S505" s="168"/>
      <c r="T505" s="170">
        <f>SUM(T506:T508)</f>
        <v>0</v>
      </c>
      <c r="AR505" s="171" t="s">
        <v>81</v>
      </c>
      <c r="AT505" s="172" t="s">
        <v>72</v>
      </c>
      <c r="AU505" s="172" t="s">
        <v>81</v>
      </c>
      <c r="AY505" s="171" t="s">
        <v>128</v>
      </c>
      <c r="BK505" s="173">
        <f>SUM(BK506:BK508)</f>
        <v>0</v>
      </c>
    </row>
    <row r="506" spans="1:65" s="2" customFormat="1" ht="16.5" customHeight="1">
      <c r="A506" s="36"/>
      <c r="B506" s="37"/>
      <c r="C506" s="176" t="s">
        <v>646</v>
      </c>
      <c r="D506" s="176" t="s">
        <v>130</v>
      </c>
      <c r="E506" s="177" t="s">
        <v>647</v>
      </c>
      <c r="F506" s="178" t="s">
        <v>648</v>
      </c>
      <c r="G506" s="179" t="s">
        <v>244</v>
      </c>
      <c r="H506" s="180">
        <v>176.119</v>
      </c>
      <c r="I506" s="181"/>
      <c r="J506" s="182">
        <f>ROUND(I506*H506,2)</f>
        <v>0</v>
      </c>
      <c r="K506" s="178" t="s">
        <v>134</v>
      </c>
      <c r="L506" s="41"/>
      <c r="M506" s="183" t="s">
        <v>28</v>
      </c>
      <c r="N506" s="184" t="s">
        <v>46</v>
      </c>
      <c r="O506" s="67"/>
      <c r="P506" s="185">
        <f>O506*H506</f>
        <v>0</v>
      </c>
      <c r="Q506" s="185">
        <v>0</v>
      </c>
      <c r="R506" s="185">
        <f>Q506*H506</f>
        <v>0</v>
      </c>
      <c r="S506" s="185">
        <v>0</v>
      </c>
      <c r="T506" s="186">
        <f>S506*H506</f>
        <v>0</v>
      </c>
      <c r="U506" s="36"/>
      <c r="V506" s="36"/>
      <c r="W506" s="36"/>
      <c r="X506" s="36"/>
      <c r="Y506" s="36"/>
      <c r="Z506" s="36"/>
      <c r="AA506" s="36"/>
      <c r="AB506" s="36"/>
      <c r="AC506" s="36"/>
      <c r="AD506" s="36"/>
      <c r="AE506" s="36"/>
      <c r="AR506" s="187" t="s">
        <v>135</v>
      </c>
      <c r="AT506" s="187" t="s">
        <v>130</v>
      </c>
      <c r="AU506" s="187" t="s">
        <v>83</v>
      </c>
      <c r="AY506" s="19" t="s">
        <v>128</v>
      </c>
      <c r="BE506" s="188">
        <f>IF(N506="základní",J506,0)</f>
        <v>0</v>
      </c>
      <c r="BF506" s="188">
        <f>IF(N506="snížená",J506,0)</f>
        <v>0</v>
      </c>
      <c r="BG506" s="188">
        <f>IF(N506="zákl. přenesená",J506,0)</f>
        <v>0</v>
      </c>
      <c r="BH506" s="188">
        <f>IF(N506="sníž. přenesená",J506,0)</f>
        <v>0</v>
      </c>
      <c r="BI506" s="188">
        <f>IF(N506="nulová",J506,0)</f>
        <v>0</v>
      </c>
      <c r="BJ506" s="19" t="s">
        <v>135</v>
      </c>
      <c r="BK506" s="188">
        <f>ROUND(I506*H506,2)</f>
        <v>0</v>
      </c>
      <c r="BL506" s="19" t="s">
        <v>135</v>
      </c>
      <c r="BM506" s="187" t="s">
        <v>649</v>
      </c>
    </row>
    <row r="507" spans="1:65" s="2" customFormat="1" ht="10.199999999999999">
      <c r="A507" s="36"/>
      <c r="B507" s="37"/>
      <c r="C507" s="38"/>
      <c r="D507" s="189" t="s">
        <v>137</v>
      </c>
      <c r="E507" s="38"/>
      <c r="F507" s="190" t="s">
        <v>650</v>
      </c>
      <c r="G507" s="38"/>
      <c r="H507" s="38"/>
      <c r="I507" s="191"/>
      <c r="J507" s="38"/>
      <c r="K507" s="38"/>
      <c r="L507" s="41"/>
      <c r="M507" s="192"/>
      <c r="N507" s="193"/>
      <c r="O507" s="67"/>
      <c r="P507" s="67"/>
      <c r="Q507" s="67"/>
      <c r="R507" s="67"/>
      <c r="S507" s="67"/>
      <c r="T507" s="68"/>
      <c r="U507" s="36"/>
      <c r="V507" s="36"/>
      <c r="W507" s="36"/>
      <c r="X507" s="36"/>
      <c r="Y507" s="36"/>
      <c r="Z507" s="36"/>
      <c r="AA507" s="36"/>
      <c r="AB507" s="36"/>
      <c r="AC507" s="36"/>
      <c r="AD507" s="36"/>
      <c r="AE507" s="36"/>
      <c r="AT507" s="19" t="s">
        <v>137</v>
      </c>
      <c r="AU507" s="19" t="s">
        <v>83</v>
      </c>
    </row>
    <row r="508" spans="1:65" s="2" customFormat="1" ht="10.199999999999999">
      <c r="A508" s="36"/>
      <c r="B508" s="37"/>
      <c r="C508" s="38"/>
      <c r="D508" s="194" t="s">
        <v>139</v>
      </c>
      <c r="E508" s="38"/>
      <c r="F508" s="195" t="s">
        <v>651</v>
      </c>
      <c r="G508" s="38"/>
      <c r="H508" s="38"/>
      <c r="I508" s="191"/>
      <c r="J508" s="38"/>
      <c r="K508" s="38"/>
      <c r="L508" s="41"/>
      <c r="M508" s="192"/>
      <c r="N508" s="193"/>
      <c r="O508" s="67"/>
      <c r="P508" s="67"/>
      <c r="Q508" s="67"/>
      <c r="R508" s="67"/>
      <c r="S508" s="67"/>
      <c r="T508" s="68"/>
      <c r="U508" s="36"/>
      <c r="V508" s="36"/>
      <c r="W508" s="36"/>
      <c r="X508" s="36"/>
      <c r="Y508" s="36"/>
      <c r="Z508" s="36"/>
      <c r="AA508" s="36"/>
      <c r="AB508" s="36"/>
      <c r="AC508" s="36"/>
      <c r="AD508" s="36"/>
      <c r="AE508" s="36"/>
      <c r="AT508" s="19" t="s">
        <v>139</v>
      </c>
      <c r="AU508" s="19" t="s">
        <v>83</v>
      </c>
    </row>
    <row r="509" spans="1:65" s="12" customFormat="1" ht="25.95" customHeight="1">
      <c r="B509" s="160"/>
      <c r="C509" s="161"/>
      <c r="D509" s="162" t="s">
        <v>72</v>
      </c>
      <c r="E509" s="163" t="s">
        <v>652</v>
      </c>
      <c r="F509" s="163" t="s">
        <v>653</v>
      </c>
      <c r="G509" s="161"/>
      <c r="H509" s="161"/>
      <c r="I509" s="164"/>
      <c r="J509" s="165">
        <f>BK509</f>
        <v>0</v>
      </c>
      <c r="K509" s="161"/>
      <c r="L509" s="166"/>
      <c r="M509" s="167"/>
      <c r="N509" s="168"/>
      <c r="O509" s="168"/>
      <c r="P509" s="169">
        <f>P510</f>
        <v>0</v>
      </c>
      <c r="Q509" s="168"/>
      <c r="R509" s="169">
        <f>R510</f>
        <v>7.1485579999999993E-2</v>
      </c>
      <c r="S509" s="168"/>
      <c r="T509" s="170">
        <f>T510</f>
        <v>0</v>
      </c>
      <c r="AR509" s="171" t="s">
        <v>83</v>
      </c>
      <c r="AT509" s="172" t="s">
        <v>72</v>
      </c>
      <c r="AU509" s="172" t="s">
        <v>73</v>
      </c>
      <c r="AY509" s="171" t="s">
        <v>128</v>
      </c>
      <c r="BK509" s="173">
        <f>BK510</f>
        <v>0</v>
      </c>
    </row>
    <row r="510" spans="1:65" s="12" customFormat="1" ht="22.8" customHeight="1">
      <c r="B510" s="160"/>
      <c r="C510" s="161"/>
      <c r="D510" s="162" t="s">
        <v>72</v>
      </c>
      <c r="E510" s="174" t="s">
        <v>654</v>
      </c>
      <c r="F510" s="174" t="s">
        <v>655</v>
      </c>
      <c r="G510" s="161"/>
      <c r="H510" s="161"/>
      <c r="I510" s="164"/>
      <c r="J510" s="175">
        <f>BK510</f>
        <v>0</v>
      </c>
      <c r="K510" s="161"/>
      <c r="L510" s="166"/>
      <c r="M510" s="167"/>
      <c r="N510" s="168"/>
      <c r="O510" s="168"/>
      <c r="P510" s="169">
        <f>SUM(P511:P540)</f>
        <v>0</v>
      </c>
      <c r="Q510" s="168"/>
      <c r="R510" s="169">
        <f>SUM(R511:R540)</f>
        <v>7.1485579999999993E-2</v>
      </c>
      <c r="S510" s="168"/>
      <c r="T510" s="170">
        <f>SUM(T511:T540)</f>
        <v>0</v>
      </c>
      <c r="AR510" s="171" t="s">
        <v>83</v>
      </c>
      <c r="AT510" s="172" t="s">
        <v>72</v>
      </c>
      <c r="AU510" s="172" t="s">
        <v>81</v>
      </c>
      <c r="AY510" s="171" t="s">
        <v>128</v>
      </c>
      <c r="BK510" s="173">
        <f>SUM(BK511:BK540)</f>
        <v>0</v>
      </c>
    </row>
    <row r="511" spans="1:65" s="2" customFormat="1" ht="16.5" customHeight="1">
      <c r="A511" s="36"/>
      <c r="B511" s="37"/>
      <c r="C511" s="176" t="s">
        <v>656</v>
      </c>
      <c r="D511" s="176" t="s">
        <v>130</v>
      </c>
      <c r="E511" s="177" t="s">
        <v>657</v>
      </c>
      <c r="F511" s="178" t="s">
        <v>658</v>
      </c>
      <c r="G511" s="179" t="s">
        <v>301</v>
      </c>
      <c r="H511" s="180">
        <v>13.584</v>
      </c>
      <c r="I511" s="181"/>
      <c r="J511" s="182">
        <f>ROUND(I511*H511,2)</f>
        <v>0</v>
      </c>
      <c r="K511" s="178" t="s">
        <v>134</v>
      </c>
      <c r="L511" s="41"/>
      <c r="M511" s="183" t="s">
        <v>28</v>
      </c>
      <c r="N511" s="184" t="s">
        <v>46</v>
      </c>
      <c r="O511" s="67"/>
      <c r="P511" s="185">
        <f>O511*H511</f>
        <v>0</v>
      </c>
      <c r="Q511" s="185">
        <v>6.9999999999999994E-5</v>
      </c>
      <c r="R511" s="185">
        <f>Q511*H511</f>
        <v>9.5087999999999987E-4</v>
      </c>
      <c r="S511" s="185">
        <v>0</v>
      </c>
      <c r="T511" s="186">
        <f>S511*H511</f>
        <v>0</v>
      </c>
      <c r="U511" s="36"/>
      <c r="V511" s="36"/>
      <c r="W511" s="36"/>
      <c r="X511" s="36"/>
      <c r="Y511" s="36"/>
      <c r="Z511" s="36"/>
      <c r="AA511" s="36"/>
      <c r="AB511" s="36"/>
      <c r="AC511" s="36"/>
      <c r="AD511" s="36"/>
      <c r="AE511" s="36"/>
      <c r="AR511" s="187" t="s">
        <v>276</v>
      </c>
      <c r="AT511" s="187" t="s">
        <v>130</v>
      </c>
      <c r="AU511" s="187" t="s">
        <v>83</v>
      </c>
      <c r="AY511" s="19" t="s">
        <v>128</v>
      </c>
      <c r="BE511" s="188">
        <f>IF(N511="základní",J511,0)</f>
        <v>0</v>
      </c>
      <c r="BF511" s="188">
        <f>IF(N511="snížená",J511,0)</f>
        <v>0</v>
      </c>
      <c r="BG511" s="188">
        <f>IF(N511="zákl. přenesená",J511,0)</f>
        <v>0</v>
      </c>
      <c r="BH511" s="188">
        <f>IF(N511="sníž. přenesená",J511,0)</f>
        <v>0</v>
      </c>
      <c r="BI511" s="188">
        <f>IF(N511="nulová",J511,0)</f>
        <v>0</v>
      </c>
      <c r="BJ511" s="19" t="s">
        <v>135</v>
      </c>
      <c r="BK511" s="188">
        <f>ROUND(I511*H511,2)</f>
        <v>0</v>
      </c>
      <c r="BL511" s="19" t="s">
        <v>276</v>
      </c>
      <c r="BM511" s="187" t="s">
        <v>659</v>
      </c>
    </row>
    <row r="512" spans="1:65" s="2" customFormat="1" ht="10.199999999999999">
      <c r="A512" s="36"/>
      <c r="B512" s="37"/>
      <c r="C512" s="38"/>
      <c r="D512" s="189" t="s">
        <v>137</v>
      </c>
      <c r="E512" s="38"/>
      <c r="F512" s="190" t="s">
        <v>660</v>
      </c>
      <c r="G512" s="38"/>
      <c r="H512" s="38"/>
      <c r="I512" s="191"/>
      <c r="J512" s="38"/>
      <c r="K512" s="38"/>
      <c r="L512" s="41"/>
      <c r="M512" s="192"/>
      <c r="N512" s="193"/>
      <c r="O512" s="67"/>
      <c r="P512" s="67"/>
      <c r="Q512" s="67"/>
      <c r="R512" s="67"/>
      <c r="S512" s="67"/>
      <c r="T512" s="68"/>
      <c r="U512" s="36"/>
      <c r="V512" s="36"/>
      <c r="W512" s="36"/>
      <c r="X512" s="36"/>
      <c r="Y512" s="36"/>
      <c r="Z512" s="36"/>
      <c r="AA512" s="36"/>
      <c r="AB512" s="36"/>
      <c r="AC512" s="36"/>
      <c r="AD512" s="36"/>
      <c r="AE512" s="36"/>
      <c r="AT512" s="19" t="s">
        <v>137</v>
      </c>
      <c r="AU512" s="19" t="s">
        <v>83</v>
      </c>
    </row>
    <row r="513" spans="1:65" s="2" customFormat="1" ht="10.199999999999999">
      <c r="A513" s="36"/>
      <c r="B513" s="37"/>
      <c r="C513" s="38"/>
      <c r="D513" s="194" t="s">
        <v>139</v>
      </c>
      <c r="E513" s="38"/>
      <c r="F513" s="195" t="s">
        <v>661</v>
      </c>
      <c r="G513" s="38"/>
      <c r="H513" s="38"/>
      <c r="I513" s="191"/>
      <c r="J513" s="38"/>
      <c r="K513" s="38"/>
      <c r="L513" s="41"/>
      <c r="M513" s="192"/>
      <c r="N513" s="193"/>
      <c r="O513" s="67"/>
      <c r="P513" s="67"/>
      <c r="Q513" s="67"/>
      <c r="R513" s="67"/>
      <c r="S513" s="67"/>
      <c r="T513" s="68"/>
      <c r="U513" s="36"/>
      <c r="V513" s="36"/>
      <c r="W513" s="36"/>
      <c r="X513" s="36"/>
      <c r="Y513" s="36"/>
      <c r="Z513" s="36"/>
      <c r="AA513" s="36"/>
      <c r="AB513" s="36"/>
      <c r="AC513" s="36"/>
      <c r="AD513" s="36"/>
      <c r="AE513" s="36"/>
      <c r="AT513" s="19" t="s">
        <v>139</v>
      </c>
      <c r="AU513" s="19" t="s">
        <v>83</v>
      </c>
    </row>
    <row r="514" spans="1:65" s="13" customFormat="1" ht="10.199999999999999">
      <c r="B514" s="196"/>
      <c r="C514" s="197"/>
      <c r="D514" s="189" t="s">
        <v>141</v>
      </c>
      <c r="E514" s="198" t="s">
        <v>28</v>
      </c>
      <c r="F514" s="199" t="s">
        <v>662</v>
      </c>
      <c r="G514" s="197"/>
      <c r="H514" s="198" t="s">
        <v>28</v>
      </c>
      <c r="I514" s="200"/>
      <c r="J514" s="197"/>
      <c r="K514" s="197"/>
      <c r="L514" s="201"/>
      <c r="M514" s="202"/>
      <c r="N514" s="203"/>
      <c r="O514" s="203"/>
      <c r="P514" s="203"/>
      <c r="Q514" s="203"/>
      <c r="R514" s="203"/>
      <c r="S514" s="203"/>
      <c r="T514" s="204"/>
      <c r="AT514" s="205" t="s">
        <v>141</v>
      </c>
      <c r="AU514" s="205" t="s">
        <v>83</v>
      </c>
      <c r="AV514" s="13" t="s">
        <v>81</v>
      </c>
      <c r="AW514" s="13" t="s">
        <v>34</v>
      </c>
      <c r="AX514" s="13" t="s">
        <v>73</v>
      </c>
      <c r="AY514" s="205" t="s">
        <v>128</v>
      </c>
    </row>
    <row r="515" spans="1:65" s="13" customFormat="1" ht="10.199999999999999">
      <c r="B515" s="196"/>
      <c r="C515" s="197"/>
      <c r="D515" s="189" t="s">
        <v>141</v>
      </c>
      <c r="E515" s="198" t="s">
        <v>28</v>
      </c>
      <c r="F515" s="199" t="s">
        <v>663</v>
      </c>
      <c r="G515" s="197"/>
      <c r="H515" s="198" t="s">
        <v>28</v>
      </c>
      <c r="I515" s="200"/>
      <c r="J515" s="197"/>
      <c r="K515" s="197"/>
      <c r="L515" s="201"/>
      <c r="M515" s="202"/>
      <c r="N515" s="203"/>
      <c r="O515" s="203"/>
      <c r="P515" s="203"/>
      <c r="Q515" s="203"/>
      <c r="R515" s="203"/>
      <c r="S515" s="203"/>
      <c r="T515" s="204"/>
      <c r="AT515" s="205" t="s">
        <v>141</v>
      </c>
      <c r="AU515" s="205" t="s">
        <v>83</v>
      </c>
      <c r="AV515" s="13" t="s">
        <v>81</v>
      </c>
      <c r="AW515" s="13" t="s">
        <v>34</v>
      </c>
      <c r="AX515" s="13" t="s">
        <v>73</v>
      </c>
      <c r="AY515" s="205" t="s">
        <v>128</v>
      </c>
    </row>
    <row r="516" spans="1:65" s="14" customFormat="1" ht="10.199999999999999">
      <c r="B516" s="206"/>
      <c r="C516" s="207"/>
      <c r="D516" s="189" t="s">
        <v>141</v>
      </c>
      <c r="E516" s="208" t="s">
        <v>28</v>
      </c>
      <c r="F516" s="209" t="s">
        <v>664</v>
      </c>
      <c r="G516" s="207"/>
      <c r="H516" s="210">
        <v>12.784000000000001</v>
      </c>
      <c r="I516" s="211"/>
      <c r="J516" s="207"/>
      <c r="K516" s="207"/>
      <c r="L516" s="212"/>
      <c r="M516" s="213"/>
      <c r="N516" s="214"/>
      <c r="O516" s="214"/>
      <c r="P516" s="214"/>
      <c r="Q516" s="214"/>
      <c r="R516" s="214"/>
      <c r="S516" s="214"/>
      <c r="T516" s="215"/>
      <c r="AT516" s="216" t="s">
        <v>141</v>
      </c>
      <c r="AU516" s="216" t="s">
        <v>83</v>
      </c>
      <c r="AV516" s="14" t="s">
        <v>83</v>
      </c>
      <c r="AW516" s="14" t="s">
        <v>34</v>
      </c>
      <c r="AX516" s="14" t="s">
        <v>73</v>
      </c>
      <c r="AY516" s="216" t="s">
        <v>128</v>
      </c>
    </row>
    <row r="517" spans="1:65" s="13" customFormat="1" ht="10.199999999999999">
      <c r="B517" s="196"/>
      <c r="C517" s="197"/>
      <c r="D517" s="189" t="s">
        <v>141</v>
      </c>
      <c r="E517" s="198" t="s">
        <v>28</v>
      </c>
      <c r="F517" s="199" t="s">
        <v>665</v>
      </c>
      <c r="G517" s="197"/>
      <c r="H517" s="198" t="s">
        <v>28</v>
      </c>
      <c r="I517" s="200"/>
      <c r="J517" s="197"/>
      <c r="K517" s="197"/>
      <c r="L517" s="201"/>
      <c r="M517" s="202"/>
      <c r="N517" s="203"/>
      <c r="O517" s="203"/>
      <c r="P517" s="203"/>
      <c r="Q517" s="203"/>
      <c r="R517" s="203"/>
      <c r="S517" s="203"/>
      <c r="T517" s="204"/>
      <c r="AT517" s="205" t="s">
        <v>141</v>
      </c>
      <c r="AU517" s="205" t="s">
        <v>83</v>
      </c>
      <c r="AV517" s="13" t="s">
        <v>81</v>
      </c>
      <c r="AW517" s="13" t="s">
        <v>34</v>
      </c>
      <c r="AX517" s="13" t="s">
        <v>73</v>
      </c>
      <c r="AY517" s="205" t="s">
        <v>128</v>
      </c>
    </row>
    <row r="518" spans="1:65" s="14" customFormat="1" ht="10.199999999999999">
      <c r="B518" s="206"/>
      <c r="C518" s="207"/>
      <c r="D518" s="189" t="s">
        <v>141</v>
      </c>
      <c r="E518" s="208" t="s">
        <v>28</v>
      </c>
      <c r="F518" s="209" t="s">
        <v>666</v>
      </c>
      <c r="G518" s="207"/>
      <c r="H518" s="210">
        <v>0.8</v>
      </c>
      <c r="I518" s="211"/>
      <c r="J518" s="207"/>
      <c r="K518" s="207"/>
      <c r="L518" s="212"/>
      <c r="M518" s="213"/>
      <c r="N518" s="214"/>
      <c r="O518" s="214"/>
      <c r="P518" s="214"/>
      <c r="Q518" s="214"/>
      <c r="R518" s="214"/>
      <c r="S518" s="214"/>
      <c r="T518" s="215"/>
      <c r="AT518" s="216" t="s">
        <v>141</v>
      </c>
      <c r="AU518" s="216" t="s">
        <v>83</v>
      </c>
      <c r="AV518" s="14" t="s">
        <v>83</v>
      </c>
      <c r="AW518" s="14" t="s">
        <v>34</v>
      </c>
      <c r="AX518" s="14" t="s">
        <v>73</v>
      </c>
      <c r="AY518" s="216" t="s">
        <v>128</v>
      </c>
    </row>
    <row r="519" spans="1:65" s="15" customFormat="1" ht="10.199999999999999">
      <c r="B519" s="217"/>
      <c r="C519" s="218"/>
      <c r="D519" s="189" t="s">
        <v>141</v>
      </c>
      <c r="E519" s="219" t="s">
        <v>28</v>
      </c>
      <c r="F519" s="220" t="s">
        <v>164</v>
      </c>
      <c r="G519" s="218"/>
      <c r="H519" s="221">
        <v>13.584</v>
      </c>
      <c r="I519" s="222"/>
      <c r="J519" s="218"/>
      <c r="K519" s="218"/>
      <c r="L519" s="223"/>
      <c r="M519" s="224"/>
      <c r="N519" s="225"/>
      <c r="O519" s="225"/>
      <c r="P519" s="225"/>
      <c r="Q519" s="225"/>
      <c r="R519" s="225"/>
      <c r="S519" s="225"/>
      <c r="T519" s="226"/>
      <c r="AT519" s="227" t="s">
        <v>141</v>
      </c>
      <c r="AU519" s="227" t="s">
        <v>83</v>
      </c>
      <c r="AV519" s="15" t="s">
        <v>135</v>
      </c>
      <c r="AW519" s="15" t="s">
        <v>34</v>
      </c>
      <c r="AX519" s="15" t="s">
        <v>81</v>
      </c>
      <c r="AY519" s="227" t="s">
        <v>128</v>
      </c>
    </row>
    <row r="520" spans="1:65" s="2" customFormat="1" ht="16.5" customHeight="1">
      <c r="A520" s="36"/>
      <c r="B520" s="37"/>
      <c r="C520" s="239" t="s">
        <v>667</v>
      </c>
      <c r="D520" s="239" t="s">
        <v>298</v>
      </c>
      <c r="E520" s="240" t="s">
        <v>668</v>
      </c>
      <c r="F520" s="241" t="s">
        <v>669</v>
      </c>
      <c r="G520" s="242" t="s">
        <v>495</v>
      </c>
      <c r="H520" s="243">
        <v>3.6</v>
      </c>
      <c r="I520" s="244"/>
      <c r="J520" s="245">
        <f>ROUND(I520*H520,2)</f>
        <v>0</v>
      </c>
      <c r="K520" s="241" t="s">
        <v>28</v>
      </c>
      <c r="L520" s="246"/>
      <c r="M520" s="247" t="s">
        <v>28</v>
      </c>
      <c r="N520" s="248" t="s">
        <v>46</v>
      </c>
      <c r="O520" s="67"/>
      <c r="P520" s="185">
        <f>O520*H520</f>
        <v>0</v>
      </c>
      <c r="Q520" s="185">
        <v>3.5500000000000002E-3</v>
      </c>
      <c r="R520" s="185">
        <f>Q520*H520</f>
        <v>1.2780000000000001E-2</v>
      </c>
      <c r="S520" s="185">
        <v>0</v>
      </c>
      <c r="T520" s="186">
        <f>S520*H520</f>
        <v>0</v>
      </c>
      <c r="U520" s="36"/>
      <c r="V520" s="36"/>
      <c r="W520" s="36"/>
      <c r="X520" s="36"/>
      <c r="Y520" s="36"/>
      <c r="Z520" s="36"/>
      <c r="AA520" s="36"/>
      <c r="AB520" s="36"/>
      <c r="AC520" s="36"/>
      <c r="AD520" s="36"/>
      <c r="AE520" s="36"/>
      <c r="AR520" s="187" t="s">
        <v>438</v>
      </c>
      <c r="AT520" s="187" t="s">
        <v>298</v>
      </c>
      <c r="AU520" s="187" t="s">
        <v>83</v>
      </c>
      <c r="AY520" s="19" t="s">
        <v>128</v>
      </c>
      <c r="BE520" s="188">
        <f>IF(N520="základní",J520,0)</f>
        <v>0</v>
      </c>
      <c r="BF520" s="188">
        <f>IF(N520="snížená",J520,0)</f>
        <v>0</v>
      </c>
      <c r="BG520" s="188">
        <f>IF(N520="zákl. přenesená",J520,0)</f>
        <v>0</v>
      </c>
      <c r="BH520" s="188">
        <f>IF(N520="sníž. přenesená",J520,0)</f>
        <v>0</v>
      </c>
      <c r="BI520" s="188">
        <f>IF(N520="nulová",J520,0)</f>
        <v>0</v>
      </c>
      <c r="BJ520" s="19" t="s">
        <v>135</v>
      </c>
      <c r="BK520" s="188">
        <f>ROUND(I520*H520,2)</f>
        <v>0</v>
      </c>
      <c r="BL520" s="19" t="s">
        <v>276</v>
      </c>
      <c r="BM520" s="187" t="s">
        <v>670</v>
      </c>
    </row>
    <row r="521" spans="1:65" s="2" customFormat="1" ht="10.199999999999999">
      <c r="A521" s="36"/>
      <c r="B521" s="37"/>
      <c r="C521" s="38"/>
      <c r="D521" s="189" t="s">
        <v>137</v>
      </c>
      <c r="E521" s="38"/>
      <c r="F521" s="190" t="s">
        <v>669</v>
      </c>
      <c r="G521" s="38"/>
      <c r="H521" s="38"/>
      <c r="I521" s="191"/>
      <c r="J521" s="38"/>
      <c r="K521" s="38"/>
      <c r="L521" s="41"/>
      <c r="M521" s="192"/>
      <c r="N521" s="193"/>
      <c r="O521" s="67"/>
      <c r="P521" s="67"/>
      <c r="Q521" s="67"/>
      <c r="R521" s="67"/>
      <c r="S521" s="67"/>
      <c r="T521" s="68"/>
      <c r="U521" s="36"/>
      <c r="V521" s="36"/>
      <c r="W521" s="36"/>
      <c r="X521" s="36"/>
      <c r="Y521" s="36"/>
      <c r="Z521" s="36"/>
      <c r="AA521" s="36"/>
      <c r="AB521" s="36"/>
      <c r="AC521" s="36"/>
      <c r="AD521" s="36"/>
      <c r="AE521" s="36"/>
      <c r="AT521" s="19" t="s">
        <v>137</v>
      </c>
      <c r="AU521" s="19" t="s">
        <v>83</v>
      </c>
    </row>
    <row r="522" spans="1:65" s="13" customFormat="1" ht="10.199999999999999">
      <c r="B522" s="196"/>
      <c r="C522" s="197"/>
      <c r="D522" s="189" t="s">
        <v>141</v>
      </c>
      <c r="E522" s="198" t="s">
        <v>28</v>
      </c>
      <c r="F522" s="199" t="s">
        <v>671</v>
      </c>
      <c r="G522" s="197"/>
      <c r="H522" s="198" t="s">
        <v>28</v>
      </c>
      <c r="I522" s="200"/>
      <c r="J522" s="197"/>
      <c r="K522" s="197"/>
      <c r="L522" s="201"/>
      <c r="M522" s="202"/>
      <c r="N522" s="203"/>
      <c r="O522" s="203"/>
      <c r="P522" s="203"/>
      <c r="Q522" s="203"/>
      <c r="R522" s="203"/>
      <c r="S522" s="203"/>
      <c r="T522" s="204"/>
      <c r="AT522" s="205" t="s">
        <v>141</v>
      </c>
      <c r="AU522" s="205" t="s">
        <v>83</v>
      </c>
      <c r="AV522" s="13" t="s">
        <v>81</v>
      </c>
      <c r="AW522" s="13" t="s">
        <v>34</v>
      </c>
      <c r="AX522" s="13" t="s">
        <v>73</v>
      </c>
      <c r="AY522" s="205" t="s">
        <v>128</v>
      </c>
    </row>
    <row r="523" spans="1:65" s="14" customFormat="1" ht="10.199999999999999">
      <c r="B523" s="206"/>
      <c r="C523" s="207"/>
      <c r="D523" s="189" t="s">
        <v>141</v>
      </c>
      <c r="E523" s="208" t="s">
        <v>28</v>
      </c>
      <c r="F523" s="209" t="s">
        <v>672</v>
      </c>
      <c r="G523" s="207"/>
      <c r="H523" s="210">
        <v>3.6</v>
      </c>
      <c r="I523" s="211"/>
      <c r="J523" s="207"/>
      <c r="K523" s="207"/>
      <c r="L523" s="212"/>
      <c r="M523" s="213"/>
      <c r="N523" s="214"/>
      <c r="O523" s="214"/>
      <c r="P523" s="214"/>
      <c r="Q523" s="214"/>
      <c r="R523" s="214"/>
      <c r="S523" s="214"/>
      <c r="T523" s="215"/>
      <c r="AT523" s="216" t="s">
        <v>141</v>
      </c>
      <c r="AU523" s="216" t="s">
        <v>83</v>
      </c>
      <c r="AV523" s="14" t="s">
        <v>83</v>
      </c>
      <c r="AW523" s="14" t="s">
        <v>34</v>
      </c>
      <c r="AX523" s="14" t="s">
        <v>81</v>
      </c>
      <c r="AY523" s="216" t="s">
        <v>128</v>
      </c>
    </row>
    <row r="524" spans="1:65" s="2" customFormat="1" ht="16.5" customHeight="1">
      <c r="A524" s="36"/>
      <c r="B524" s="37"/>
      <c r="C524" s="239" t="s">
        <v>673</v>
      </c>
      <c r="D524" s="239" t="s">
        <v>298</v>
      </c>
      <c r="E524" s="240" t="s">
        <v>674</v>
      </c>
      <c r="F524" s="241" t="s">
        <v>675</v>
      </c>
      <c r="G524" s="242" t="s">
        <v>676</v>
      </c>
      <c r="H524" s="243">
        <v>4</v>
      </c>
      <c r="I524" s="244"/>
      <c r="J524" s="245">
        <f>ROUND(I524*H524,2)</f>
        <v>0</v>
      </c>
      <c r="K524" s="241" t="s">
        <v>28</v>
      </c>
      <c r="L524" s="246"/>
      <c r="M524" s="247" t="s">
        <v>28</v>
      </c>
      <c r="N524" s="248" t="s">
        <v>46</v>
      </c>
      <c r="O524" s="67"/>
      <c r="P524" s="185">
        <f>O524*H524</f>
        <v>0</v>
      </c>
      <c r="Q524" s="185">
        <v>0</v>
      </c>
      <c r="R524" s="185">
        <f>Q524*H524</f>
        <v>0</v>
      </c>
      <c r="S524" s="185">
        <v>0</v>
      </c>
      <c r="T524" s="186">
        <f>S524*H524</f>
        <v>0</v>
      </c>
      <c r="U524" s="36"/>
      <c r="V524" s="36"/>
      <c r="W524" s="36"/>
      <c r="X524" s="36"/>
      <c r="Y524" s="36"/>
      <c r="Z524" s="36"/>
      <c r="AA524" s="36"/>
      <c r="AB524" s="36"/>
      <c r="AC524" s="36"/>
      <c r="AD524" s="36"/>
      <c r="AE524" s="36"/>
      <c r="AR524" s="187" t="s">
        <v>438</v>
      </c>
      <c r="AT524" s="187" t="s">
        <v>298</v>
      </c>
      <c r="AU524" s="187" t="s">
        <v>83</v>
      </c>
      <c r="AY524" s="19" t="s">
        <v>128</v>
      </c>
      <c r="BE524" s="188">
        <f>IF(N524="základní",J524,0)</f>
        <v>0</v>
      </c>
      <c r="BF524" s="188">
        <f>IF(N524="snížená",J524,0)</f>
        <v>0</v>
      </c>
      <c r="BG524" s="188">
        <f>IF(N524="zákl. přenesená",J524,0)</f>
        <v>0</v>
      </c>
      <c r="BH524" s="188">
        <f>IF(N524="sníž. přenesená",J524,0)</f>
        <v>0</v>
      </c>
      <c r="BI524" s="188">
        <f>IF(N524="nulová",J524,0)</f>
        <v>0</v>
      </c>
      <c r="BJ524" s="19" t="s">
        <v>135</v>
      </c>
      <c r="BK524" s="188">
        <f>ROUND(I524*H524,2)</f>
        <v>0</v>
      </c>
      <c r="BL524" s="19" t="s">
        <v>276</v>
      </c>
      <c r="BM524" s="187" t="s">
        <v>677</v>
      </c>
    </row>
    <row r="525" spans="1:65" s="2" customFormat="1" ht="10.199999999999999">
      <c r="A525" s="36"/>
      <c r="B525" s="37"/>
      <c r="C525" s="38"/>
      <c r="D525" s="189" t="s">
        <v>137</v>
      </c>
      <c r="E525" s="38"/>
      <c r="F525" s="190" t="s">
        <v>678</v>
      </c>
      <c r="G525" s="38"/>
      <c r="H525" s="38"/>
      <c r="I525" s="191"/>
      <c r="J525" s="38"/>
      <c r="K525" s="38"/>
      <c r="L525" s="41"/>
      <c r="M525" s="192"/>
      <c r="N525" s="193"/>
      <c r="O525" s="67"/>
      <c r="P525" s="67"/>
      <c r="Q525" s="67"/>
      <c r="R525" s="67"/>
      <c r="S525" s="67"/>
      <c r="T525" s="68"/>
      <c r="U525" s="36"/>
      <c r="V525" s="36"/>
      <c r="W525" s="36"/>
      <c r="X525" s="36"/>
      <c r="Y525" s="36"/>
      <c r="Z525" s="36"/>
      <c r="AA525" s="36"/>
      <c r="AB525" s="36"/>
      <c r="AC525" s="36"/>
      <c r="AD525" s="36"/>
      <c r="AE525" s="36"/>
      <c r="AT525" s="19" t="s">
        <v>137</v>
      </c>
      <c r="AU525" s="19" t="s">
        <v>83</v>
      </c>
    </row>
    <row r="526" spans="1:65" s="13" customFormat="1" ht="10.199999999999999">
      <c r="B526" s="196"/>
      <c r="C526" s="197"/>
      <c r="D526" s="189" t="s">
        <v>141</v>
      </c>
      <c r="E526" s="198" t="s">
        <v>28</v>
      </c>
      <c r="F526" s="199" t="s">
        <v>679</v>
      </c>
      <c r="G526" s="197"/>
      <c r="H526" s="198" t="s">
        <v>28</v>
      </c>
      <c r="I526" s="200"/>
      <c r="J526" s="197"/>
      <c r="K526" s="197"/>
      <c r="L526" s="201"/>
      <c r="M526" s="202"/>
      <c r="N526" s="203"/>
      <c r="O526" s="203"/>
      <c r="P526" s="203"/>
      <c r="Q526" s="203"/>
      <c r="R526" s="203"/>
      <c r="S526" s="203"/>
      <c r="T526" s="204"/>
      <c r="AT526" s="205" t="s">
        <v>141</v>
      </c>
      <c r="AU526" s="205" t="s">
        <v>83</v>
      </c>
      <c r="AV526" s="13" t="s">
        <v>81</v>
      </c>
      <c r="AW526" s="13" t="s">
        <v>34</v>
      </c>
      <c r="AX526" s="13" t="s">
        <v>73</v>
      </c>
      <c r="AY526" s="205" t="s">
        <v>128</v>
      </c>
    </row>
    <row r="527" spans="1:65" s="14" customFormat="1" ht="10.199999999999999">
      <c r="B527" s="206"/>
      <c r="C527" s="207"/>
      <c r="D527" s="189" t="s">
        <v>141</v>
      </c>
      <c r="E527" s="208" t="s">
        <v>28</v>
      </c>
      <c r="F527" s="209" t="s">
        <v>135</v>
      </c>
      <c r="G527" s="207"/>
      <c r="H527" s="210">
        <v>4</v>
      </c>
      <c r="I527" s="211"/>
      <c r="J527" s="207"/>
      <c r="K527" s="207"/>
      <c r="L527" s="212"/>
      <c r="M527" s="213"/>
      <c r="N527" s="214"/>
      <c r="O527" s="214"/>
      <c r="P527" s="214"/>
      <c r="Q527" s="214"/>
      <c r="R527" s="214"/>
      <c r="S527" s="214"/>
      <c r="T527" s="215"/>
      <c r="AT527" s="216" t="s">
        <v>141</v>
      </c>
      <c r="AU527" s="216" t="s">
        <v>83</v>
      </c>
      <c r="AV527" s="14" t="s">
        <v>83</v>
      </c>
      <c r="AW527" s="14" t="s">
        <v>34</v>
      </c>
      <c r="AX527" s="14" t="s">
        <v>81</v>
      </c>
      <c r="AY527" s="216" t="s">
        <v>128</v>
      </c>
    </row>
    <row r="528" spans="1:65" s="2" customFormat="1" ht="16.5" customHeight="1">
      <c r="A528" s="36"/>
      <c r="B528" s="37"/>
      <c r="C528" s="176" t="s">
        <v>680</v>
      </c>
      <c r="D528" s="176" t="s">
        <v>130</v>
      </c>
      <c r="E528" s="177" t="s">
        <v>681</v>
      </c>
      <c r="F528" s="178" t="s">
        <v>682</v>
      </c>
      <c r="G528" s="179" t="s">
        <v>301</v>
      </c>
      <c r="H528" s="180">
        <v>55.094000000000001</v>
      </c>
      <c r="I528" s="181"/>
      <c r="J528" s="182">
        <f>ROUND(I528*H528,2)</f>
        <v>0</v>
      </c>
      <c r="K528" s="178" t="s">
        <v>134</v>
      </c>
      <c r="L528" s="41"/>
      <c r="M528" s="183" t="s">
        <v>28</v>
      </c>
      <c r="N528" s="184" t="s">
        <v>46</v>
      </c>
      <c r="O528" s="67"/>
      <c r="P528" s="185">
        <f>O528*H528</f>
        <v>0</v>
      </c>
      <c r="Q528" s="185">
        <v>5.0000000000000002E-5</v>
      </c>
      <c r="R528" s="185">
        <f>Q528*H528</f>
        <v>2.7547000000000001E-3</v>
      </c>
      <c r="S528" s="185">
        <v>0</v>
      </c>
      <c r="T528" s="186">
        <f>S528*H528</f>
        <v>0</v>
      </c>
      <c r="U528" s="36"/>
      <c r="V528" s="36"/>
      <c r="W528" s="36"/>
      <c r="X528" s="36"/>
      <c r="Y528" s="36"/>
      <c r="Z528" s="36"/>
      <c r="AA528" s="36"/>
      <c r="AB528" s="36"/>
      <c r="AC528" s="36"/>
      <c r="AD528" s="36"/>
      <c r="AE528" s="36"/>
      <c r="AR528" s="187" t="s">
        <v>276</v>
      </c>
      <c r="AT528" s="187" t="s">
        <v>130</v>
      </c>
      <c r="AU528" s="187" t="s">
        <v>83</v>
      </c>
      <c r="AY528" s="19" t="s">
        <v>128</v>
      </c>
      <c r="BE528" s="188">
        <f>IF(N528="základní",J528,0)</f>
        <v>0</v>
      </c>
      <c r="BF528" s="188">
        <f>IF(N528="snížená",J528,0)</f>
        <v>0</v>
      </c>
      <c r="BG528" s="188">
        <f>IF(N528="zákl. přenesená",J528,0)</f>
        <v>0</v>
      </c>
      <c r="BH528" s="188">
        <f>IF(N528="sníž. přenesená",J528,0)</f>
        <v>0</v>
      </c>
      <c r="BI528" s="188">
        <f>IF(N528="nulová",J528,0)</f>
        <v>0</v>
      </c>
      <c r="BJ528" s="19" t="s">
        <v>135</v>
      </c>
      <c r="BK528" s="188">
        <f>ROUND(I528*H528,2)</f>
        <v>0</v>
      </c>
      <c r="BL528" s="19" t="s">
        <v>276</v>
      </c>
      <c r="BM528" s="187" t="s">
        <v>683</v>
      </c>
    </row>
    <row r="529" spans="1:65" s="2" customFormat="1" ht="10.199999999999999">
      <c r="A529" s="36"/>
      <c r="B529" s="37"/>
      <c r="C529" s="38"/>
      <c r="D529" s="189" t="s">
        <v>137</v>
      </c>
      <c r="E529" s="38"/>
      <c r="F529" s="190" t="s">
        <v>684</v>
      </c>
      <c r="G529" s="38"/>
      <c r="H529" s="38"/>
      <c r="I529" s="191"/>
      <c r="J529" s="38"/>
      <c r="K529" s="38"/>
      <c r="L529" s="41"/>
      <c r="M529" s="192"/>
      <c r="N529" s="193"/>
      <c r="O529" s="67"/>
      <c r="P529" s="67"/>
      <c r="Q529" s="67"/>
      <c r="R529" s="67"/>
      <c r="S529" s="67"/>
      <c r="T529" s="68"/>
      <c r="U529" s="36"/>
      <c r="V529" s="36"/>
      <c r="W529" s="36"/>
      <c r="X529" s="36"/>
      <c r="Y529" s="36"/>
      <c r="Z529" s="36"/>
      <c r="AA529" s="36"/>
      <c r="AB529" s="36"/>
      <c r="AC529" s="36"/>
      <c r="AD529" s="36"/>
      <c r="AE529" s="36"/>
      <c r="AT529" s="19" t="s">
        <v>137</v>
      </c>
      <c r="AU529" s="19" t="s">
        <v>83</v>
      </c>
    </row>
    <row r="530" spans="1:65" s="2" customFormat="1" ht="10.199999999999999">
      <c r="A530" s="36"/>
      <c r="B530" s="37"/>
      <c r="C530" s="38"/>
      <c r="D530" s="194" t="s">
        <v>139</v>
      </c>
      <c r="E530" s="38"/>
      <c r="F530" s="195" t="s">
        <v>685</v>
      </c>
      <c r="G530" s="38"/>
      <c r="H530" s="38"/>
      <c r="I530" s="191"/>
      <c r="J530" s="38"/>
      <c r="K530" s="38"/>
      <c r="L530" s="41"/>
      <c r="M530" s="192"/>
      <c r="N530" s="193"/>
      <c r="O530" s="67"/>
      <c r="P530" s="67"/>
      <c r="Q530" s="67"/>
      <c r="R530" s="67"/>
      <c r="S530" s="67"/>
      <c r="T530" s="68"/>
      <c r="U530" s="36"/>
      <c r="V530" s="36"/>
      <c r="W530" s="36"/>
      <c r="X530" s="36"/>
      <c r="Y530" s="36"/>
      <c r="Z530" s="36"/>
      <c r="AA530" s="36"/>
      <c r="AB530" s="36"/>
      <c r="AC530" s="36"/>
      <c r="AD530" s="36"/>
      <c r="AE530" s="36"/>
      <c r="AT530" s="19" t="s">
        <v>139</v>
      </c>
      <c r="AU530" s="19" t="s">
        <v>83</v>
      </c>
    </row>
    <row r="531" spans="1:65" s="13" customFormat="1" ht="10.199999999999999">
      <c r="B531" s="196"/>
      <c r="C531" s="197"/>
      <c r="D531" s="189" t="s">
        <v>141</v>
      </c>
      <c r="E531" s="198" t="s">
        <v>28</v>
      </c>
      <c r="F531" s="199" t="s">
        <v>686</v>
      </c>
      <c r="G531" s="197"/>
      <c r="H531" s="198" t="s">
        <v>28</v>
      </c>
      <c r="I531" s="200"/>
      <c r="J531" s="197"/>
      <c r="K531" s="197"/>
      <c r="L531" s="201"/>
      <c r="M531" s="202"/>
      <c r="N531" s="203"/>
      <c r="O531" s="203"/>
      <c r="P531" s="203"/>
      <c r="Q531" s="203"/>
      <c r="R531" s="203"/>
      <c r="S531" s="203"/>
      <c r="T531" s="204"/>
      <c r="AT531" s="205" t="s">
        <v>141</v>
      </c>
      <c r="AU531" s="205" t="s">
        <v>83</v>
      </c>
      <c r="AV531" s="13" t="s">
        <v>81</v>
      </c>
      <c r="AW531" s="13" t="s">
        <v>34</v>
      </c>
      <c r="AX531" s="13" t="s">
        <v>73</v>
      </c>
      <c r="AY531" s="205" t="s">
        <v>128</v>
      </c>
    </row>
    <row r="532" spans="1:65" s="14" customFormat="1" ht="10.199999999999999">
      <c r="B532" s="206"/>
      <c r="C532" s="207"/>
      <c r="D532" s="189" t="s">
        <v>141</v>
      </c>
      <c r="E532" s="208" t="s">
        <v>28</v>
      </c>
      <c r="F532" s="209" t="s">
        <v>687</v>
      </c>
      <c r="G532" s="207"/>
      <c r="H532" s="210">
        <v>55.094000000000001</v>
      </c>
      <c r="I532" s="211"/>
      <c r="J532" s="207"/>
      <c r="K532" s="207"/>
      <c r="L532" s="212"/>
      <c r="M532" s="213"/>
      <c r="N532" s="214"/>
      <c r="O532" s="214"/>
      <c r="P532" s="214"/>
      <c r="Q532" s="214"/>
      <c r="R532" s="214"/>
      <c r="S532" s="214"/>
      <c r="T532" s="215"/>
      <c r="AT532" s="216" t="s">
        <v>141</v>
      </c>
      <c r="AU532" s="216" t="s">
        <v>83</v>
      </c>
      <c r="AV532" s="14" t="s">
        <v>83</v>
      </c>
      <c r="AW532" s="14" t="s">
        <v>34</v>
      </c>
      <c r="AX532" s="14" t="s">
        <v>81</v>
      </c>
      <c r="AY532" s="216" t="s">
        <v>128</v>
      </c>
    </row>
    <row r="533" spans="1:65" s="2" customFormat="1" ht="16.5" customHeight="1">
      <c r="A533" s="36"/>
      <c r="B533" s="37"/>
      <c r="C533" s="239" t="s">
        <v>688</v>
      </c>
      <c r="D533" s="239" t="s">
        <v>298</v>
      </c>
      <c r="E533" s="240" t="s">
        <v>689</v>
      </c>
      <c r="F533" s="241" t="s">
        <v>690</v>
      </c>
      <c r="G533" s="242" t="s">
        <v>244</v>
      </c>
      <c r="H533" s="243">
        <v>5.5E-2</v>
      </c>
      <c r="I533" s="244"/>
      <c r="J533" s="245">
        <f>ROUND(I533*H533,2)</f>
        <v>0</v>
      </c>
      <c r="K533" s="241" t="s">
        <v>134</v>
      </c>
      <c r="L533" s="246"/>
      <c r="M533" s="247" t="s">
        <v>28</v>
      </c>
      <c r="N533" s="248" t="s">
        <v>46</v>
      </c>
      <c r="O533" s="67"/>
      <c r="P533" s="185">
        <f>O533*H533</f>
        <v>0</v>
      </c>
      <c r="Q533" s="185">
        <v>1</v>
      </c>
      <c r="R533" s="185">
        <f>Q533*H533</f>
        <v>5.5E-2</v>
      </c>
      <c r="S533" s="185">
        <v>0</v>
      </c>
      <c r="T533" s="186">
        <f>S533*H533</f>
        <v>0</v>
      </c>
      <c r="U533" s="36"/>
      <c r="V533" s="36"/>
      <c r="W533" s="36"/>
      <c r="X533" s="36"/>
      <c r="Y533" s="36"/>
      <c r="Z533" s="36"/>
      <c r="AA533" s="36"/>
      <c r="AB533" s="36"/>
      <c r="AC533" s="36"/>
      <c r="AD533" s="36"/>
      <c r="AE533" s="36"/>
      <c r="AR533" s="187" t="s">
        <v>438</v>
      </c>
      <c r="AT533" s="187" t="s">
        <v>298</v>
      </c>
      <c r="AU533" s="187" t="s">
        <v>83</v>
      </c>
      <c r="AY533" s="19" t="s">
        <v>128</v>
      </c>
      <c r="BE533" s="188">
        <f>IF(N533="základní",J533,0)</f>
        <v>0</v>
      </c>
      <c r="BF533" s="188">
        <f>IF(N533="snížená",J533,0)</f>
        <v>0</v>
      </c>
      <c r="BG533" s="188">
        <f>IF(N533="zákl. přenesená",J533,0)</f>
        <v>0</v>
      </c>
      <c r="BH533" s="188">
        <f>IF(N533="sníž. přenesená",J533,0)</f>
        <v>0</v>
      </c>
      <c r="BI533" s="188">
        <f>IF(N533="nulová",J533,0)</f>
        <v>0</v>
      </c>
      <c r="BJ533" s="19" t="s">
        <v>135</v>
      </c>
      <c r="BK533" s="188">
        <f>ROUND(I533*H533,2)</f>
        <v>0</v>
      </c>
      <c r="BL533" s="19" t="s">
        <v>276</v>
      </c>
      <c r="BM533" s="187" t="s">
        <v>691</v>
      </c>
    </row>
    <row r="534" spans="1:65" s="2" customFormat="1" ht="10.199999999999999">
      <c r="A534" s="36"/>
      <c r="B534" s="37"/>
      <c r="C534" s="38"/>
      <c r="D534" s="189" t="s">
        <v>137</v>
      </c>
      <c r="E534" s="38"/>
      <c r="F534" s="190" t="s">
        <v>690</v>
      </c>
      <c r="G534" s="38"/>
      <c r="H534" s="38"/>
      <c r="I534" s="191"/>
      <c r="J534" s="38"/>
      <c r="K534" s="38"/>
      <c r="L534" s="41"/>
      <c r="M534" s="192"/>
      <c r="N534" s="193"/>
      <c r="O534" s="67"/>
      <c r="P534" s="67"/>
      <c r="Q534" s="67"/>
      <c r="R534" s="67"/>
      <c r="S534" s="67"/>
      <c r="T534" s="68"/>
      <c r="U534" s="36"/>
      <c r="V534" s="36"/>
      <c r="W534" s="36"/>
      <c r="X534" s="36"/>
      <c r="Y534" s="36"/>
      <c r="Z534" s="36"/>
      <c r="AA534" s="36"/>
      <c r="AB534" s="36"/>
      <c r="AC534" s="36"/>
      <c r="AD534" s="36"/>
      <c r="AE534" s="36"/>
      <c r="AT534" s="19" t="s">
        <v>137</v>
      </c>
      <c r="AU534" s="19" t="s">
        <v>83</v>
      </c>
    </row>
    <row r="535" spans="1:65" s="2" customFormat="1" ht="10.199999999999999">
      <c r="A535" s="36"/>
      <c r="B535" s="37"/>
      <c r="C535" s="38"/>
      <c r="D535" s="194" t="s">
        <v>139</v>
      </c>
      <c r="E535" s="38"/>
      <c r="F535" s="195" t="s">
        <v>692</v>
      </c>
      <c r="G535" s="38"/>
      <c r="H535" s="38"/>
      <c r="I535" s="191"/>
      <c r="J535" s="38"/>
      <c r="K535" s="38"/>
      <c r="L535" s="41"/>
      <c r="M535" s="192"/>
      <c r="N535" s="193"/>
      <c r="O535" s="67"/>
      <c r="P535" s="67"/>
      <c r="Q535" s="67"/>
      <c r="R535" s="67"/>
      <c r="S535" s="67"/>
      <c r="T535" s="68"/>
      <c r="U535" s="36"/>
      <c r="V535" s="36"/>
      <c r="W535" s="36"/>
      <c r="X535" s="36"/>
      <c r="Y535" s="36"/>
      <c r="Z535" s="36"/>
      <c r="AA535" s="36"/>
      <c r="AB535" s="36"/>
      <c r="AC535" s="36"/>
      <c r="AD535" s="36"/>
      <c r="AE535" s="36"/>
      <c r="AT535" s="19" t="s">
        <v>139</v>
      </c>
      <c r="AU535" s="19" t="s">
        <v>83</v>
      </c>
    </row>
    <row r="536" spans="1:65" s="13" customFormat="1" ht="10.199999999999999">
      <c r="B536" s="196"/>
      <c r="C536" s="197"/>
      <c r="D536" s="189" t="s">
        <v>141</v>
      </c>
      <c r="E536" s="198" t="s">
        <v>28</v>
      </c>
      <c r="F536" s="199" t="s">
        <v>693</v>
      </c>
      <c r="G536" s="197"/>
      <c r="H536" s="198" t="s">
        <v>28</v>
      </c>
      <c r="I536" s="200"/>
      <c r="J536" s="197"/>
      <c r="K536" s="197"/>
      <c r="L536" s="201"/>
      <c r="M536" s="202"/>
      <c r="N536" s="203"/>
      <c r="O536" s="203"/>
      <c r="P536" s="203"/>
      <c r="Q536" s="203"/>
      <c r="R536" s="203"/>
      <c r="S536" s="203"/>
      <c r="T536" s="204"/>
      <c r="AT536" s="205" t="s">
        <v>141</v>
      </c>
      <c r="AU536" s="205" t="s">
        <v>83</v>
      </c>
      <c r="AV536" s="13" t="s">
        <v>81</v>
      </c>
      <c r="AW536" s="13" t="s">
        <v>34</v>
      </c>
      <c r="AX536" s="13" t="s">
        <v>73</v>
      </c>
      <c r="AY536" s="205" t="s">
        <v>128</v>
      </c>
    </row>
    <row r="537" spans="1:65" s="14" customFormat="1" ht="10.199999999999999">
      <c r="B537" s="206"/>
      <c r="C537" s="207"/>
      <c r="D537" s="189" t="s">
        <v>141</v>
      </c>
      <c r="E537" s="208" t="s">
        <v>28</v>
      </c>
      <c r="F537" s="209" t="s">
        <v>694</v>
      </c>
      <c r="G537" s="207"/>
      <c r="H537" s="210">
        <v>5.5E-2</v>
      </c>
      <c r="I537" s="211"/>
      <c r="J537" s="207"/>
      <c r="K537" s="207"/>
      <c r="L537" s="212"/>
      <c r="M537" s="213"/>
      <c r="N537" s="214"/>
      <c r="O537" s="214"/>
      <c r="P537" s="214"/>
      <c r="Q537" s="214"/>
      <c r="R537" s="214"/>
      <c r="S537" s="214"/>
      <c r="T537" s="215"/>
      <c r="AT537" s="216" t="s">
        <v>141</v>
      </c>
      <c r="AU537" s="216" t="s">
        <v>83</v>
      </c>
      <c r="AV537" s="14" t="s">
        <v>83</v>
      </c>
      <c r="AW537" s="14" t="s">
        <v>34</v>
      </c>
      <c r="AX537" s="14" t="s">
        <v>81</v>
      </c>
      <c r="AY537" s="216" t="s">
        <v>128</v>
      </c>
    </row>
    <row r="538" spans="1:65" s="2" customFormat="1" ht="16.5" customHeight="1">
      <c r="A538" s="36"/>
      <c r="B538" s="37"/>
      <c r="C538" s="176" t="s">
        <v>695</v>
      </c>
      <c r="D538" s="176" t="s">
        <v>130</v>
      </c>
      <c r="E538" s="177" t="s">
        <v>696</v>
      </c>
      <c r="F538" s="178" t="s">
        <v>697</v>
      </c>
      <c r="G538" s="179" t="s">
        <v>244</v>
      </c>
      <c r="H538" s="180">
        <v>7.0999999999999994E-2</v>
      </c>
      <c r="I538" s="181"/>
      <c r="J538" s="182">
        <f>ROUND(I538*H538,2)</f>
        <v>0</v>
      </c>
      <c r="K538" s="178" t="s">
        <v>134</v>
      </c>
      <c r="L538" s="41"/>
      <c r="M538" s="183" t="s">
        <v>28</v>
      </c>
      <c r="N538" s="184" t="s">
        <v>46</v>
      </c>
      <c r="O538" s="67"/>
      <c r="P538" s="185">
        <f>O538*H538</f>
        <v>0</v>
      </c>
      <c r="Q538" s="185">
        <v>0</v>
      </c>
      <c r="R538" s="185">
        <f>Q538*H538</f>
        <v>0</v>
      </c>
      <c r="S538" s="185">
        <v>0</v>
      </c>
      <c r="T538" s="186">
        <f>S538*H538</f>
        <v>0</v>
      </c>
      <c r="U538" s="36"/>
      <c r="V538" s="36"/>
      <c r="W538" s="36"/>
      <c r="X538" s="36"/>
      <c r="Y538" s="36"/>
      <c r="Z538" s="36"/>
      <c r="AA538" s="36"/>
      <c r="AB538" s="36"/>
      <c r="AC538" s="36"/>
      <c r="AD538" s="36"/>
      <c r="AE538" s="36"/>
      <c r="AR538" s="187" t="s">
        <v>276</v>
      </c>
      <c r="AT538" s="187" t="s">
        <v>130</v>
      </c>
      <c r="AU538" s="187" t="s">
        <v>83</v>
      </c>
      <c r="AY538" s="19" t="s">
        <v>128</v>
      </c>
      <c r="BE538" s="188">
        <f>IF(N538="základní",J538,0)</f>
        <v>0</v>
      </c>
      <c r="BF538" s="188">
        <f>IF(N538="snížená",J538,0)</f>
        <v>0</v>
      </c>
      <c r="BG538" s="188">
        <f>IF(N538="zákl. přenesená",J538,0)</f>
        <v>0</v>
      </c>
      <c r="BH538" s="188">
        <f>IF(N538="sníž. přenesená",J538,0)</f>
        <v>0</v>
      </c>
      <c r="BI538" s="188">
        <f>IF(N538="nulová",J538,0)</f>
        <v>0</v>
      </c>
      <c r="BJ538" s="19" t="s">
        <v>135</v>
      </c>
      <c r="BK538" s="188">
        <f>ROUND(I538*H538,2)</f>
        <v>0</v>
      </c>
      <c r="BL538" s="19" t="s">
        <v>276</v>
      </c>
      <c r="BM538" s="187" t="s">
        <v>698</v>
      </c>
    </row>
    <row r="539" spans="1:65" s="2" customFormat="1" ht="19.2">
      <c r="A539" s="36"/>
      <c r="B539" s="37"/>
      <c r="C539" s="38"/>
      <c r="D539" s="189" t="s">
        <v>137</v>
      </c>
      <c r="E539" s="38"/>
      <c r="F539" s="190" t="s">
        <v>699</v>
      </c>
      <c r="G539" s="38"/>
      <c r="H539" s="38"/>
      <c r="I539" s="191"/>
      <c r="J539" s="38"/>
      <c r="K539" s="38"/>
      <c r="L539" s="41"/>
      <c r="M539" s="192"/>
      <c r="N539" s="193"/>
      <c r="O539" s="67"/>
      <c r="P539" s="67"/>
      <c r="Q539" s="67"/>
      <c r="R539" s="67"/>
      <c r="S539" s="67"/>
      <c r="T539" s="68"/>
      <c r="U539" s="36"/>
      <c r="V539" s="36"/>
      <c r="W539" s="36"/>
      <c r="X539" s="36"/>
      <c r="Y539" s="36"/>
      <c r="Z539" s="36"/>
      <c r="AA539" s="36"/>
      <c r="AB539" s="36"/>
      <c r="AC539" s="36"/>
      <c r="AD539" s="36"/>
      <c r="AE539" s="36"/>
      <c r="AT539" s="19" t="s">
        <v>137</v>
      </c>
      <c r="AU539" s="19" t="s">
        <v>83</v>
      </c>
    </row>
    <row r="540" spans="1:65" s="2" customFormat="1" ht="10.199999999999999">
      <c r="A540" s="36"/>
      <c r="B540" s="37"/>
      <c r="C540" s="38"/>
      <c r="D540" s="194" t="s">
        <v>139</v>
      </c>
      <c r="E540" s="38"/>
      <c r="F540" s="195" t="s">
        <v>700</v>
      </c>
      <c r="G540" s="38"/>
      <c r="H540" s="38"/>
      <c r="I540" s="191"/>
      <c r="J540" s="38"/>
      <c r="K540" s="38"/>
      <c r="L540" s="41"/>
      <c r="M540" s="249"/>
      <c r="N540" s="250"/>
      <c r="O540" s="251"/>
      <c r="P540" s="251"/>
      <c r="Q540" s="251"/>
      <c r="R540" s="251"/>
      <c r="S540" s="251"/>
      <c r="T540" s="252"/>
      <c r="U540" s="36"/>
      <c r="V540" s="36"/>
      <c r="W540" s="36"/>
      <c r="X540" s="36"/>
      <c r="Y540" s="36"/>
      <c r="Z540" s="36"/>
      <c r="AA540" s="36"/>
      <c r="AB540" s="36"/>
      <c r="AC540" s="36"/>
      <c r="AD540" s="36"/>
      <c r="AE540" s="36"/>
      <c r="AT540" s="19" t="s">
        <v>139</v>
      </c>
      <c r="AU540" s="19" t="s">
        <v>83</v>
      </c>
    </row>
    <row r="541" spans="1:65" s="2" customFormat="1" ht="6.9" customHeight="1">
      <c r="A541" s="36"/>
      <c r="B541" s="50"/>
      <c r="C541" s="51"/>
      <c r="D541" s="51"/>
      <c r="E541" s="51"/>
      <c r="F541" s="51"/>
      <c r="G541" s="51"/>
      <c r="H541" s="51"/>
      <c r="I541" s="51"/>
      <c r="J541" s="51"/>
      <c r="K541" s="51"/>
      <c r="L541" s="41"/>
      <c r="M541" s="36"/>
      <c r="O541" s="36"/>
      <c r="P541" s="36"/>
      <c r="Q541" s="36"/>
      <c r="R541" s="36"/>
      <c r="S541" s="36"/>
      <c r="T541" s="36"/>
      <c r="U541" s="36"/>
      <c r="V541" s="36"/>
      <c r="W541" s="36"/>
      <c r="X541" s="36"/>
      <c r="Y541" s="36"/>
      <c r="Z541" s="36"/>
      <c r="AA541" s="36"/>
      <c r="AB541" s="36"/>
      <c r="AC541" s="36"/>
      <c r="AD541" s="36"/>
      <c r="AE541" s="36"/>
    </row>
  </sheetData>
  <sheetProtection algorithmName="SHA-512" hashValue="4pGTXdDOTXfQMc+znS9J90hA317D+IJTF2I3+/mgfWb51xjAics5oWbqE7Mowm6hMSua+AcG7U/d0+CPaMSpIw==" saltValue="mIx4zpSqCFeoCVdQw7MtWPE3Lef5/pIj1M/bFrdEphb7MW1BN8mbJ9++JwxVyQnQjwMeiT563OuJwONa8nqEXQ==" spinCount="100000" sheet="1" objects="1" scenarios="1" formatColumns="0" formatRows="0" autoFilter="0"/>
  <autoFilter ref="C89:K540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5" r:id="rId1"/>
    <hyperlink ref="F101" r:id="rId2"/>
    <hyperlink ref="F106" r:id="rId3"/>
    <hyperlink ref="F115" r:id="rId4"/>
    <hyperlink ref="F124" r:id="rId5"/>
    <hyperlink ref="F135" r:id="rId6"/>
    <hyperlink ref="F144" r:id="rId7"/>
    <hyperlink ref="F149" r:id="rId8"/>
    <hyperlink ref="F158" r:id="rId9"/>
    <hyperlink ref="F163" r:id="rId10"/>
    <hyperlink ref="F168" r:id="rId11"/>
    <hyperlink ref="F187" r:id="rId12"/>
    <hyperlink ref="F200" r:id="rId13"/>
    <hyperlink ref="F206" r:id="rId14"/>
    <hyperlink ref="F214" r:id="rId15"/>
    <hyperlink ref="F223" r:id="rId16"/>
    <hyperlink ref="F230" r:id="rId17"/>
    <hyperlink ref="F244" r:id="rId18"/>
    <hyperlink ref="F253" r:id="rId19"/>
    <hyperlink ref="F257" r:id="rId20"/>
    <hyperlink ref="F267" r:id="rId21"/>
    <hyperlink ref="F273" r:id="rId22"/>
    <hyperlink ref="F284" r:id="rId23"/>
    <hyperlink ref="F299" r:id="rId24"/>
    <hyperlink ref="F302" r:id="rId25"/>
    <hyperlink ref="F307" r:id="rId26"/>
    <hyperlink ref="F323" r:id="rId27"/>
    <hyperlink ref="F333" r:id="rId28"/>
    <hyperlink ref="F343" r:id="rId29"/>
    <hyperlink ref="F353" r:id="rId30"/>
    <hyperlink ref="F362" r:id="rId31"/>
    <hyperlink ref="F367" r:id="rId32"/>
    <hyperlink ref="F372" r:id="rId33"/>
    <hyperlink ref="F382" r:id="rId34"/>
    <hyperlink ref="F388" r:id="rId35"/>
    <hyperlink ref="F393" r:id="rId36"/>
    <hyperlink ref="F398" r:id="rId37"/>
    <hyperlink ref="F407" r:id="rId38"/>
    <hyperlink ref="F416" r:id="rId39"/>
    <hyperlink ref="F421" r:id="rId40"/>
    <hyperlink ref="F426" r:id="rId41"/>
    <hyperlink ref="F431" r:id="rId42"/>
    <hyperlink ref="F436" r:id="rId43"/>
    <hyperlink ref="F455" r:id="rId44"/>
    <hyperlink ref="F460" r:id="rId45"/>
    <hyperlink ref="F470" r:id="rId46"/>
    <hyperlink ref="F475" r:id="rId47"/>
    <hyperlink ref="F508" r:id="rId48"/>
    <hyperlink ref="F513" r:id="rId49"/>
    <hyperlink ref="F530" r:id="rId50"/>
    <hyperlink ref="F535" r:id="rId51"/>
    <hyperlink ref="F540" r:id="rId5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8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73"/>
      <c r="M2" s="373"/>
      <c r="N2" s="373"/>
      <c r="O2" s="373"/>
      <c r="P2" s="373"/>
      <c r="Q2" s="373"/>
      <c r="R2" s="373"/>
      <c r="S2" s="373"/>
      <c r="T2" s="373"/>
      <c r="U2" s="373"/>
      <c r="V2" s="373"/>
      <c r="AT2" s="19" t="s">
        <v>86</v>
      </c>
    </row>
    <row r="3" spans="1:46" s="1" customFormat="1" ht="6.9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2"/>
      <c r="AT3" s="19" t="s">
        <v>83</v>
      </c>
    </row>
    <row r="4" spans="1:46" s="1" customFormat="1" ht="24.9" customHeight="1">
      <c r="B4" s="22"/>
      <c r="D4" s="106" t="s">
        <v>94</v>
      </c>
      <c r="L4" s="22"/>
      <c r="M4" s="107" t="s">
        <v>10</v>
      </c>
      <c r="AT4" s="19" t="s">
        <v>34</v>
      </c>
    </row>
    <row r="5" spans="1:46" s="1" customFormat="1" ht="6.9" customHeight="1">
      <c r="B5" s="22"/>
      <c r="L5" s="22"/>
    </row>
    <row r="6" spans="1:46" s="1" customFormat="1" ht="12" customHeight="1">
      <c r="B6" s="22"/>
      <c r="D6" s="108" t="s">
        <v>16</v>
      </c>
      <c r="L6" s="22"/>
    </row>
    <row r="7" spans="1:46" s="1" customFormat="1" ht="16.5" customHeight="1">
      <c r="B7" s="22"/>
      <c r="E7" s="374" t="str">
        <f>'Rekapitulace stavby'!K6</f>
        <v>Chrudimka, jez Nemošice, rekonstrukce nábřežních zdí</v>
      </c>
      <c r="F7" s="375"/>
      <c r="G7" s="375"/>
      <c r="H7" s="375"/>
      <c r="L7" s="22"/>
    </row>
    <row r="8" spans="1:46" s="2" customFormat="1" ht="12" customHeight="1">
      <c r="A8" s="36"/>
      <c r="B8" s="41"/>
      <c r="C8" s="36"/>
      <c r="D8" s="108" t="s">
        <v>95</v>
      </c>
      <c r="E8" s="36"/>
      <c r="F8" s="36"/>
      <c r="G8" s="36"/>
      <c r="H8" s="36"/>
      <c r="I8" s="36"/>
      <c r="J8" s="36"/>
      <c r="K8" s="36"/>
      <c r="L8" s="109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76" t="s">
        <v>701</v>
      </c>
      <c r="F9" s="377"/>
      <c r="G9" s="377"/>
      <c r="H9" s="377"/>
      <c r="I9" s="36"/>
      <c r="J9" s="36"/>
      <c r="K9" s="36"/>
      <c r="L9" s="109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.199999999999999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9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8" t="s">
        <v>18</v>
      </c>
      <c r="E11" s="36"/>
      <c r="F11" s="110" t="s">
        <v>19</v>
      </c>
      <c r="G11" s="36"/>
      <c r="H11" s="36"/>
      <c r="I11" s="108" t="s">
        <v>20</v>
      </c>
      <c r="J11" s="110" t="s">
        <v>21</v>
      </c>
      <c r="K11" s="36"/>
      <c r="L11" s="109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8" t="s">
        <v>22</v>
      </c>
      <c r="E12" s="36"/>
      <c r="F12" s="110" t="s">
        <v>23</v>
      </c>
      <c r="G12" s="36"/>
      <c r="H12" s="36"/>
      <c r="I12" s="108" t="s">
        <v>24</v>
      </c>
      <c r="J12" s="111" t="str">
        <f>'Rekapitulace stavby'!AN8</f>
        <v>27. 10. 2021</v>
      </c>
      <c r="K12" s="36"/>
      <c r="L12" s="109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8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9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8" t="s">
        <v>26</v>
      </c>
      <c r="E14" s="36"/>
      <c r="F14" s="36"/>
      <c r="G14" s="36"/>
      <c r="H14" s="36"/>
      <c r="I14" s="108" t="s">
        <v>27</v>
      </c>
      <c r="J14" s="110" t="s">
        <v>28</v>
      </c>
      <c r="K14" s="36"/>
      <c r="L14" s="109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0" t="s">
        <v>29</v>
      </c>
      <c r="F15" s="36"/>
      <c r="G15" s="36"/>
      <c r="H15" s="36"/>
      <c r="I15" s="108" t="s">
        <v>30</v>
      </c>
      <c r="J15" s="110" t="s">
        <v>28</v>
      </c>
      <c r="K15" s="36"/>
      <c r="L15" s="109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9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8" t="s">
        <v>31</v>
      </c>
      <c r="E17" s="36"/>
      <c r="F17" s="36"/>
      <c r="G17" s="36"/>
      <c r="H17" s="36"/>
      <c r="I17" s="108" t="s">
        <v>27</v>
      </c>
      <c r="J17" s="32" t="str">
        <f>'Rekapitulace stavby'!AN13</f>
        <v>Vyplň údaj</v>
      </c>
      <c r="K17" s="36"/>
      <c r="L17" s="109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78" t="str">
        <f>'Rekapitulace stavby'!E14</f>
        <v>Vyplň údaj</v>
      </c>
      <c r="F18" s="379"/>
      <c r="G18" s="379"/>
      <c r="H18" s="379"/>
      <c r="I18" s="108" t="s">
        <v>30</v>
      </c>
      <c r="J18" s="32" t="str">
        <f>'Rekapitulace stavby'!AN14</f>
        <v>Vyplň údaj</v>
      </c>
      <c r="K18" s="36"/>
      <c r="L18" s="109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9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8" t="s">
        <v>33</v>
      </c>
      <c r="E20" s="36"/>
      <c r="F20" s="36"/>
      <c r="G20" s="36"/>
      <c r="H20" s="36"/>
      <c r="I20" s="108" t="s">
        <v>27</v>
      </c>
      <c r="J20" s="110" t="s">
        <v>28</v>
      </c>
      <c r="K20" s="36"/>
      <c r="L20" s="109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0" t="s">
        <v>29</v>
      </c>
      <c r="F21" s="36"/>
      <c r="G21" s="36"/>
      <c r="H21" s="36"/>
      <c r="I21" s="108" t="s">
        <v>30</v>
      </c>
      <c r="J21" s="110" t="s">
        <v>28</v>
      </c>
      <c r="K21" s="36"/>
      <c r="L21" s="109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9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8" t="s">
        <v>35</v>
      </c>
      <c r="E23" s="36"/>
      <c r="F23" s="36"/>
      <c r="G23" s="36"/>
      <c r="H23" s="36"/>
      <c r="I23" s="108" t="s">
        <v>27</v>
      </c>
      <c r="J23" s="110" t="s">
        <v>28</v>
      </c>
      <c r="K23" s="36"/>
      <c r="L23" s="109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0" t="s">
        <v>36</v>
      </c>
      <c r="F24" s="36"/>
      <c r="G24" s="36"/>
      <c r="H24" s="36"/>
      <c r="I24" s="108" t="s">
        <v>30</v>
      </c>
      <c r="J24" s="110" t="s">
        <v>28</v>
      </c>
      <c r="K24" s="36"/>
      <c r="L24" s="109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9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8" t="s">
        <v>37</v>
      </c>
      <c r="E26" s="36"/>
      <c r="F26" s="36"/>
      <c r="G26" s="36"/>
      <c r="H26" s="36"/>
      <c r="I26" s="36"/>
      <c r="J26" s="36"/>
      <c r="K26" s="36"/>
      <c r="L26" s="109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23.25" customHeight="1">
      <c r="A27" s="112"/>
      <c r="B27" s="113"/>
      <c r="C27" s="112"/>
      <c r="D27" s="112"/>
      <c r="E27" s="380" t="s">
        <v>97</v>
      </c>
      <c r="F27" s="380"/>
      <c r="G27" s="380"/>
      <c r="H27" s="380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9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" customHeight="1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6" t="s">
        <v>39</v>
      </c>
      <c r="E30" s="36"/>
      <c r="F30" s="36"/>
      <c r="G30" s="36"/>
      <c r="H30" s="36"/>
      <c r="I30" s="36"/>
      <c r="J30" s="117">
        <f>ROUND(J85, 2)</f>
        <v>0</v>
      </c>
      <c r="K30" s="36"/>
      <c r="L30" s="109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" customHeight="1">
      <c r="A31" s="36"/>
      <c r="B31" s="41"/>
      <c r="C31" s="36"/>
      <c r="D31" s="115"/>
      <c r="E31" s="115"/>
      <c r="F31" s="115"/>
      <c r="G31" s="115"/>
      <c r="H31" s="115"/>
      <c r="I31" s="115"/>
      <c r="J31" s="115"/>
      <c r="K31" s="115"/>
      <c r="L31" s="109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8" t="s">
        <v>41</v>
      </c>
      <c r="G32" s="36"/>
      <c r="H32" s="36"/>
      <c r="I32" s="118" t="s">
        <v>40</v>
      </c>
      <c r="J32" s="118" t="s">
        <v>42</v>
      </c>
      <c r="K32" s="36"/>
      <c r="L32" s="109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hidden="1" customHeight="1">
      <c r="A33" s="36"/>
      <c r="B33" s="41"/>
      <c r="C33" s="36"/>
      <c r="D33" s="119" t="s">
        <v>43</v>
      </c>
      <c r="E33" s="108" t="s">
        <v>44</v>
      </c>
      <c r="F33" s="120">
        <f>ROUND((SUM(BE85:BE147)),  2)</f>
        <v>0</v>
      </c>
      <c r="G33" s="36"/>
      <c r="H33" s="36"/>
      <c r="I33" s="121">
        <v>0.21</v>
      </c>
      <c r="J33" s="120">
        <f>ROUND(((SUM(BE85:BE147))*I33),  2)</f>
        <v>0</v>
      </c>
      <c r="K33" s="36"/>
      <c r="L33" s="109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hidden="1" customHeight="1">
      <c r="A34" s="36"/>
      <c r="B34" s="41"/>
      <c r="C34" s="36"/>
      <c r="D34" s="36"/>
      <c r="E34" s="108" t="s">
        <v>45</v>
      </c>
      <c r="F34" s="120">
        <f>ROUND((SUM(BF85:BF147)),  2)</f>
        <v>0</v>
      </c>
      <c r="G34" s="36"/>
      <c r="H34" s="36"/>
      <c r="I34" s="121">
        <v>0.15</v>
      </c>
      <c r="J34" s="120">
        <f>ROUND(((SUM(BF85:BF147))*I34),  2)</f>
        <v>0</v>
      </c>
      <c r="K34" s="36"/>
      <c r="L34" s="109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customHeight="1">
      <c r="A35" s="36"/>
      <c r="B35" s="41"/>
      <c r="C35" s="36"/>
      <c r="D35" s="108" t="s">
        <v>43</v>
      </c>
      <c r="E35" s="108" t="s">
        <v>46</v>
      </c>
      <c r="F35" s="120">
        <f>ROUND((SUM(BG85:BG147)),  2)</f>
        <v>0</v>
      </c>
      <c r="G35" s="36"/>
      <c r="H35" s="36"/>
      <c r="I35" s="121">
        <v>0.21</v>
      </c>
      <c r="J35" s="120">
        <f>0</f>
        <v>0</v>
      </c>
      <c r="K35" s="36"/>
      <c r="L35" s="109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customHeight="1">
      <c r="A36" s="36"/>
      <c r="B36" s="41"/>
      <c r="C36" s="36"/>
      <c r="D36" s="36"/>
      <c r="E36" s="108" t="s">
        <v>47</v>
      </c>
      <c r="F36" s="120">
        <f>ROUND((SUM(BH85:BH147)),  2)</f>
        <v>0</v>
      </c>
      <c r="G36" s="36"/>
      <c r="H36" s="36"/>
      <c r="I36" s="121">
        <v>0.15</v>
      </c>
      <c r="J36" s="120">
        <f>0</f>
        <v>0</v>
      </c>
      <c r="K36" s="36"/>
      <c r="L36" s="109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8" t="s">
        <v>48</v>
      </c>
      <c r="F37" s="120">
        <f>ROUND((SUM(BI85:BI147)),  2)</f>
        <v>0</v>
      </c>
      <c r="G37" s="36"/>
      <c r="H37" s="36"/>
      <c r="I37" s="121">
        <v>0</v>
      </c>
      <c r="J37" s="120">
        <f>0</f>
        <v>0</v>
      </c>
      <c r="K37" s="36"/>
      <c r="L37" s="109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9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2"/>
      <c r="D39" s="123" t="s">
        <v>49</v>
      </c>
      <c r="E39" s="124"/>
      <c r="F39" s="124"/>
      <c r="G39" s="125" t="s">
        <v>50</v>
      </c>
      <c r="H39" s="126" t="s">
        <v>51</v>
      </c>
      <c r="I39" s="124"/>
      <c r="J39" s="127">
        <f>SUM(J30:J37)</f>
        <v>0</v>
      </c>
      <c r="K39" s="128"/>
      <c r="L39" s="109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" customHeight="1">
      <c r="A44" s="36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" customHeight="1">
      <c r="A45" s="36"/>
      <c r="B45" s="37"/>
      <c r="C45" s="25" t="s">
        <v>98</v>
      </c>
      <c r="D45" s="38"/>
      <c r="E45" s="38"/>
      <c r="F45" s="38"/>
      <c r="G45" s="38"/>
      <c r="H45" s="38"/>
      <c r="I45" s="38"/>
      <c r="J45" s="38"/>
      <c r="K45" s="38"/>
      <c r="L45" s="109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9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9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81" t="str">
        <f>E7</f>
        <v>Chrudimka, jez Nemošice, rekonstrukce nábřežních zdí</v>
      </c>
      <c r="F48" s="382"/>
      <c r="G48" s="382"/>
      <c r="H48" s="382"/>
      <c r="I48" s="38"/>
      <c r="J48" s="38"/>
      <c r="K48" s="38"/>
      <c r="L48" s="109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95</v>
      </c>
      <c r="D49" s="38"/>
      <c r="E49" s="38"/>
      <c r="F49" s="38"/>
      <c r="G49" s="38"/>
      <c r="H49" s="38"/>
      <c r="I49" s="38"/>
      <c r="J49" s="38"/>
      <c r="K49" s="38"/>
      <c r="L49" s="109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34" t="str">
        <f>E9</f>
        <v>1.a - SO 01a Oprava dlažby při jejím případném porušení</v>
      </c>
      <c r="F50" s="383"/>
      <c r="G50" s="383"/>
      <c r="H50" s="383"/>
      <c r="I50" s="38"/>
      <c r="J50" s="38"/>
      <c r="K50" s="38"/>
      <c r="L50" s="109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9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22</v>
      </c>
      <c r="D52" s="38"/>
      <c r="E52" s="38"/>
      <c r="F52" s="29" t="str">
        <f>F12</f>
        <v>Nemošice</v>
      </c>
      <c r="G52" s="38"/>
      <c r="H52" s="38"/>
      <c r="I52" s="31" t="s">
        <v>24</v>
      </c>
      <c r="J52" s="62" t="str">
        <f>IF(J12="","",J12)</f>
        <v>27. 10. 2021</v>
      </c>
      <c r="K52" s="38"/>
      <c r="L52" s="109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9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40.049999999999997" customHeight="1">
      <c r="A54" s="36"/>
      <c r="B54" s="37"/>
      <c r="C54" s="31" t="s">
        <v>26</v>
      </c>
      <c r="D54" s="38"/>
      <c r="E54" s="38"/>
      <c r="F54" s="29" t="str">
        <f>E15</f>
        <v>Povodí Labe, státní podnik, OIČ, Hradec Králové</v>
      </c>
      <c r="G54" s="38"/>
      <c r="H54" s="38"/>
      <c r="I54" s="31" t="s">
        <v>33</v>
      </c>
      <c r="J54" s="34" t="str">
        <f>E21</f>
        <v>Povodí Labe, státní podnik, OIČ, Hradec Králové</v>
      </c>
      <c r="K54" s="38"/>
      <c r="L54" s="109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15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35</v>
      </c>
      <c r="J55" s="34" t="str">
        <f>E24</f>
        <v>Ing. Eva Morkesová</v>
      </c>
      <c r="K55" s="38"/>
      <c r="L55" s="109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9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3" t="s">
        <v>99</v>
      </c>
      <c r="D57" s="134"/>
      <c r="E57" s="134"/>
      <c r="F57" s="134"/>
      <c r="G57" s="134"/>
      <c r="H57" s="134"/>
      <c r="I57" s="134"/>
      <c r="J57" s="135" t="s">
        <v>100</v>
      </c>
      <c r="K57" s="134"/>
      <c r="L57" s="109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9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8" customHeight="1">
      <c r="A59" s="36"/>
      <c r="B59" s="37"/>
      <c r="C59" s="136" t="s">
        <v>71</v>
      </c>
      <c r="D59" s="38"/>
      <c r="E59" s="38"/>
      <c r="F59" s="38"/>
      <c r="G59" s="38"/>
      <c r="H59" s="38"/>
      <c r="I59" s="38"/>
      <c r="J59" s="80">
        <f>J85</f>
        <v>0</v>
      </c>
      <c r="K59" s="38"/>
      <c r="L59" s="109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101</v>
      </c>
    </row>
    <row r="60" spans="1:47" s="9" customFormat="1" ht="24.9" customHeight="1">
      <c r="B60" s="137"/>
      <c r="C60" s="138"/>
      <c r="D60" s="139" t="s">
        <v>102</v>
      </c>
      <c r="E60" s="140"/>
      <c r="F60" s="140"/>
      <c r="G60" s="140"/>
      <c r="H60" s="140"/>
      <c r="I60" s="140"/>
      <c r="J60" s="141">
        <f>J86</f>
        <v>0</v>
      </c>
      <c r="K60" s="138"/>
      <c r="L60" s="142"/>
    </row>
    <row r="61" spans="1:47" s="10" customFormat="1" ht="19.95" customHeight="1">
      <c r="B61" s="143"/>
      <c r="C61" s="144"/>
      <c r="D61" s="145" t="s">
        <v>103</v>
      </c>
      <c r="E61" s="146"/>
      <c r="F61" s="146"/>
      <c r="G61" s="146"/>
      <c r="H61" s="146"/>
      <c r="I61" s="146"/>
      <c r="J61" s="147">
        <f>J87</f>
        <v>0</v>
      </c>
      <c r="K61" s="144"/>
      <c r="L61" s="148"/>
    </row>
    <row r="62" spans="1:47" s="10" customFormat="1" ht="19.95" customHeight="1">
      <c r="B62" s="143"/>
      <c r="C62" s="144"/>
      <c r="D62" s="145" t="s">
        <v>106</v>
      </c>
      <c r="E62" s="146"/>
      <c r="F62" s="146"/>
      <c r="G62" s="146"/>
      <c r="H62" s="146"/>
      <c r="I62" s="146"/>
      <c r="J62" s="147">
        <f>J106</f>
        <v>0</v>
      </c>
      <c r="K62" s="144"/>
      <c r="L62" s="148"/>
    </row>
    <row r="63" spans="1:47" s="10" customFormat="1" ht="19.95" customHeight="1">
      <c r="B63" s="143"/>
      <c r="C63" s="144"/>
      <c r="D63" s="145" t="s">
        <v>108</v>
      </c>
      <c r="E63" s="146"/>
      <c r="F63" s="146"/>
      <c r="G63" s="146"/>
      <c r="H63" s="146"/>
      <c r="I63" s="146"/>
      <c r="J63" s="147">
        <f>J125</f>
        <v>0</v>
      </c>
      <c r="K63" s="144"/>
      <c r="L63" s="148"/>
    </row>
    <row r="64" spans="1:47" s="10" customFormat="1" ht="19.95" customHeight="1">
      <c r="B64" s="143"/>
      <c r="C64" s="144"/>
      <c r="D64" s="145" t="s">
        <v>109</v>
      </c>
      <c r="E64" s="146"/>
      <c r="F64" s="146"/>
      <c r="G64" s="146"/>
      <c r="H64" s="146"/>
      <c r="I64" s="146"/>
      <c r="J64" s="147">
        <f>J135</f>
        <v>0</v>
      </c>
      <c r="K64" s="144"/>
      <c r="L64" s="148"/>
    </row>
    <row r="65" spans="1:31" s="10" customFormat="1" ht="19.95" customHeight="1">
      <c r="B65" s="143"/>
      <c r="C65" s="144"/>
      <c r="D65" s="145" t="s">
        <v>110</v>
      </c>
      <c r="E65" s="146"/>
      <c r="F65" s="146"/>
      <c r="G65" s="146"/>
      <c r="H65" s="146"/>
      <c r="I65" s="146"/>
      <c r="J65" s="147">
        <f>J144</f>
        <v>0</v>
      </c>
      <c r="K65" s="144"/>
      <c r="L65" s="148"/>
    </row>
    <row r="66" spans="1:31" s="2" customFormat="1" ht="21.75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09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31" s="2" customFormat="1" ht="6.9" customHeight="1">
      <c r="A67" s="36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09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pans="1:31" s="2" customFormat="1" ht="6.9" customHeight="1">
      <c r="A71" s="36"/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109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24.9" customHeight="1">
      <c r="A72" s="36"/>
      <c r="B72" s="37"/>
      <c r="C72" s="25" t="s">
        <v>113</v>
      </c>
      <c r="D72" s="38"/>
      <c r="E72" s="38"/>
      <c r="F72" s="38"/>
      <c r="G72" s="38"/>
      <c r="H72" s="38"/>
      <c r="I72" s="38"/>
      <c r="J72" s="38"/>
      <c r="K72" s="38"/>
      <c r="L72" s="109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09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>
      <c r="A74" s="36"/>
      <c r="B74" s="37"/>
      <c r="C74" s="31" t="s">
        <v>16</v>
      </c>
      <c r="D74" s="38"/>
      <c r="E74" s="38"/>
      <c r="F74" s="38"/>
      <c r="G74" s="38"/>
      <c r="H74" s="38"/>
      <c r="I74" s="38"/>
      <c r="J74" s="38"/>
      <c r="K74" s="38"/>
      <c r="L74" s="109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6.5" customHeight="1">
      <c r="A75" s="36"/>
      <c r="B75" s="37"/>
      <c r="C75" s="38"/>
      <c r="D75" s="38"/>
      <c r="E75" s="381" t="str">
        <f>E7</f>
        <v>Chrudimka, jez Nemošice, rekonstrukce nábřežních zdí</v>
      </c>
      <c r="F75" s="382"/>
      <c r="G75" s="382"/>
      <c r="H75" s="382"/>
      <c r="I75" s="38"/>
      <c r="J75" s="38"/>
      <c r="K75" s="38"/>
      <c r="L75" s="109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95</v>
      </c>
      <c r="D76" s="38"/>
      <c r="E76" s="38"/>
      <c r="F76" s="38"/>
      <c r="G76" s="38"/>
      <c r="H76" s="38"/>
      <c r="I76" s="38"/>
      <c r="J76" s="38"/>
      <c r="K76" s="38"/>
      <c r="L76" s="109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>
      <c r="A77" s="36"/>
      <c r="B77" s="37"/>
      <c r="C77" s="38"/>
      <c r="D77" s="38"/>
      <c r="E77" s="334" t="str">
        <f>E9</f>
        <v>1.a - SO 01a Oprava dlažby při jejím případném porušení</v>
      </c>
      <c r="F77" s="383"/>
      <c r="G77" s="383"/>
      <c r="H77" s="383"/>
      <c r="I77" s="38"/>
      <c r="J77" s="38"/>
      <c r="K77" s="38"/>
      <c r="L77" s="109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09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22</v>
      </c>
      <c r="D79" s="38"/>
      <c r="E79" s="38"/>
      <c r="F79" s="29" t="str">
        <f>F12</f>
        <v>Nemošice</v>
      </c>
      <c r="G79" s="38"/>
      <c r="H79" s="38"/>
      <c r="I79" s="31" t="s">
        <v>24</v>
      </c>
      <c r="J79" s="62" t="str">
        <f>IF(J12="","",J12)</f>
        <v>27. 10. 2021</v>
      </c>
      <c r="K79" s="38"/>
      <c r="L79" s="109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9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40.049999999999997" customHeight="1">
      <c r="A81" s="36"/>
      <c r="B81" s="37"/>
      <c r="C81" s="31" t="s">
        <v>26</v>
      </c>
      <c r="D81" s="38"/>
      <c r="E81" s="38"/>
      <c r="F81" s="29" t="str">
        <f>E15</f>
        <v>Povodí Labe, státní podnik, OIČ, Hradec Králové</v>
      </c>
      <c r="G81" s="38"/>
      <c r="H81" s="38"/>
      <c r="I81" s="31" t="s">
        <v>33</v>
      </c>
      <c r="J81" s="34" t="str">
        <f>E21</f>
        <v>Povodí Labe, státní podnik, OIČ, Hradec Králové</v>
      </c>
      <c r="K81" s="38"/>
      <c r="L81" s="109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5.15" customHeight="1">
      <c r="A82" s="36"/>
      <c r="B82" s="37"/>
      <c r="C82" s="31" t="s">
        <v>31</v>
      </c>
      <c r="D82" s="38"/>
      <c r="E82" s="38"/>
      <c r="F82" s="29" t="str">
        <f>IF(E18="","",E18)</f>
        <v>Vyplň údaj</v>
      </c>
      <c r="G82" s="38"/>
      <c r="H82" s="38"/>
      <c r="I82" s="31" t="s">
        <v>35</v>
      </c>
      <c r="J82" s="34" t="str">
        <f>E24</f>
        <v>Ing. Eva Morkesová</v>
      </c>
      <c r="K82" s="38"/>
      <c r="L82" s="109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0.3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09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11" customFormat="1" ht="29.25" customHeight="1">
      <c r="A84" s="149"/>
      <c r="B84" s="150"/>
      <c r="C84" s="151" t="s">
        <v>114</v>
      </c>
      <c r="D84" s="152" t="s">
        <v>58</v>
      </c>
      <c r="E84" s="152" t="s">
        <v>54</v>
      </c>
      <c r="F84" s="152" t="s">
        <v>55</v>
      </c>
      <c r="G84" s="152" t="s">
        <v>115</v>
      </c>
      <c r="H84" s="152" t="s">
        <v>116</v>
      </c>
      <c r="I84" s="152" t="s">
        <v>117</v>
      </c>
      <c r="J84" s="152" t="s">
        <v>100</v>
      </c>
      <c r="K84" s="153" t="s">
        <v>118</v>
      </c>
      <c r="L84" s="154"/>
      <c r="M84" s="71" t="s">
        <v>28</v>
      </c>
      <c r="N84" s="72" t="s">
        <v>43</v>
      </c>
      <c r="O84" s="72" t="s">
        <v>119</v>
      </c>
      <c r="P84" s="72" t="s">
        <v>120</v>
      </c>
      <c r="Q84" s="72" t="s">
        <v>121</v>
      </c>
      <c r="R84" s="72" t="s">
        <v>122</v>
      </c>
      <c r="S84" s="72" t="s">
        <v>123</v>
      </c>
      <c r="T84" s="73" t="s">
        <v>124</v>
      </c>
      <c r="U84" s="149"/>
      <c r="V84" s="149"/>
      <c r="W84" s="149"/>
      <c r="X84" s="149"/>
      <c r="Y84" s="149"/>
      <c r="Z84" s="149"/>
      <c r="AA84" s="149"/>
      <c r="AB84" s="149"/>
      <c r="AC84" s="149"/>
      <c r="AD84" s="149"/>
      <c r="AE84" s="149"/>
    </row>
    <row r="85" spans="1:65" s="2" customFormat="1" ht="22.8" customHeight="1">
      <c r="A85" s="36"/>
      <c r="B85" s="37"/>
      <c r="C85" s="78" t="s">
        <v>125</v>
      </c>
      <c r="D85" s="38"/>
      <c r="E85" s="38"/>
      <c r="F85" s="38"/>
      <c r="G85" s="38"/>
      <c r="H85" s="38"/>
      <c r="I85" s="38"/>
      <c r="J85" s="155">
        <f>BK85</f>
        <v>0</v>
      </c>
      <c r="K85" s="38"/>
      <c r="L85" s="41"/>
      <c r="M85" s="74"/>
      <c r="N85" s="156"/>
      <c r="O85" s="75"/>
      <c r="P85" s="157">
        <f>P86</f>
        <v>0</v>
      </c>
      <c r="Q85" s="75"/>
      <c r="R85" s="157">
        <f>R86</f>
        <v>97.790880000000001</v>
      </c>
      <c r="S85" s="75"/>
      <c r="T85" s="158">
        <f>T86</f>
        <v>105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9" t="s">
        <v>72</v>
      </c>
      <c r="AU85" s="19" t="s">
        <v>101</v>
      </c>
      <c r="BK85" s="159">
        <f>BK86</f>
        <v>0</v>
      </c>
    </row>
    <row r="86" spans="1:65" s="12" customFormat="1" ht="25.95" customHeight="1">
      <c r="B86" s="160"/>
      <c r="C86" s="161"/>
      <c r="D86" s="162" t="s">
        <v>72</v>
      </c>
      <c r="E86" s="163" t="s">
        <v>126</v>
      </c>
      <c r="F86" s="163" t="s">
        <v>127</v>
      </c>
      <c r="G86" s="161"/>
      <c r="H86" s="161"/>
      <c r="I86" s="164"/>
      <c r="J86" s="165">
        <f>BK86</f>
        <v>0</v>
      </c>
      <c r="K86" s="161"/>
      <c r="L86" s="166"/>
      <c r="M86" s="167"/>
      <c r="N86" s="168"/>
      <c r="O86" s="168"/>
      <c r="P86" s="169">
        <f>P87+P106+P125+P135+P144</f>
        <v>0</v>
      </c>
      <c r="Q86" s="168"/>
      <c r="R86" s="169">
        <f>R87+R106+R125+R135+R144</f>
        <v>97.790880000000001</v>
      </c>
      <c r="S86" s="168"/>
      <c r="T86" s="170">
        <f>T87+T106+T125+T135+T144</f>
        <v>105</v>
      </c>
      <c r="AR86" s="171" t="s">
        <v>81</v>
      </c>
      <c r="AT86" s="172" t="s">
        <v>72</v>
      </c>
      <c r="AU86" s="172" t="s">
        <v>73</v>
      </c>
      <c r="AY86" s="171" t="s">
        <v>128</v>
      </c>
      <c r="BK86" s="173">
        <f>BK87+BK106+BK125+BK135+BK144</f>
        <v>0</v>
      </c>
    </row>
    <row r="87" spans="1:65" s="12" customFormat="1" ht="22.8" customHeight="1">
      <c r="B87" s="160"/>
      <c r="C87" s="161"/>
      <c r="D87" s="162" t="s">
        <v>72</v>
      </c>
      <c r="E87" s="174" t="s">
        <v>81</v>
      </c>
      <c r="F87" s="174" t="s">
        <v>129</v>
      </c>
      <c r="G87" s="161"/>
      <c r="H87" s="161"/>
      <c r="I87" s="164"/>
      <c r="J87" s="175">
        <f>BK87</f>
        <v>0</v>
      </c>
      <c r="K87" s="161"/>
      <c r="L87" s="166"/>
      <c r="M87" s="167"/>
      <c r="N87" s="168"/>
      <c r="O87" s="168"/>
      <c r="P87" s="169">
        <f>SUM(P88:P105)</f>
        <v>0</v>
      </c>
      <c r="Q87" s="168"/>
      <c r="R87" s="169">
        <f>SUM(R88:R105)</f>
        <v>0</v>
      </c>
      <c r="S87" s="168"/>
      <c r="T87" s="170">
        <f>SUM(T88:T105)</f>
        <v>57</v>
      </c>
      <c r="AR87" s="171" t="s">
        <v>81</v>
      </c>
      <c r="AT87" s="172" t="s">
        <v>72</v>
      </c>
      <c r="AU87" s="172" t="s">
        <v>81</v>
      </c>
      <c r="AY87" s="171" t="s">
        <v>128</v>
      </c>
      <c r="BK87" s="173">
        <f>SUM(BK88:BK105)</f>
        <v>0</v>
      </c>
    </row>
    <row r="88" spans="1:65" s="2" customFormat="1" ht="16.5" customHeight="1">
      <c r="A88" s="36"/>
      <c r="B88" s="37"/>
      <c r="C88" s="176" t="s">
        <v>81</v>
      </c>
      <c r="D88" s="176" t="s">
        <v>130</v>
      </c>
      <c r="E88" s="177" t="s">
        <v>153</v>
      </c>
      <c r="F88" s="178" t="s">
        <v>154</v>
      </c>
      <c r="G88" s="179" t="s">
        <v>155</v>
      </c>
      <c r="H88" s="180">
        <v>30</v>
      </c>
      <c r="I88" s="181"/>
      <c r="J88" s="182">
        <f>ROUND(I88*H88,2)</f>
        <v>0</v>
      </c>
      <c r="K88" s="178" t="s">
        <v>134</v>
      </c>
      <c r="L88" s="41"/>
      <c r="M88" s="183" t="s">
        <v>28</v>
      </c>
      <c r="N88" s="184" t="s">
        <v>46</v>
      </c>
      <c r="O88" s="67"/>
      <c r="P88" s="185">
        <f>O88*H88</f>
        <v>0</v>
      </c>
      <c r="Q88" s="185">
        <v>0</v>
      </c>
      <c r="R88" s="185">
        <f>Q88*H88</f>
        <v>0</v>
      </c>
      <c r="S88" s="185">
        <v>1.9</v>
      </c>
      <c r="T88" s="186">
        <f>S88*H88</f>
        <v>57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87" t="s">
        <v>135</v>
      </c>
      <c r="AT88" s="187" t="s">
        <v>130</v>
      </c>
      <c r="AU88" s="187" t="s">
        <v>83</v>
      </c>
      <c r="AY88" s="19" t="s">
        <v>128</v>
      </c>
      <c r="BE88" s="188">
        <f>IF(N88="základní",J88,0)</f>
        <v>0</v>
      </c>
      <c r="BF88" s="188">
        <f>IF(N88="snížená",J88,0)</f>
        <v>0</v>
      </c>
      <c r="BG88" s="188">
        <f>IF(N88="zákl. přenesená",J88,0)</f>
        <v>0</v>
      </c>
      <c r="BH88" s="188">
        <f>IF(N88="sníž. přenesená",J88,0)</f>
        <v>0</v>
      </c>
      <c r="BI88" s="188">
        <f>IF(N88="nulová",J88,0)</f>
        <v>0</v>
      </c>
      <c r="BJ88" s="19" t="s">
        <v>135</v>
      </c>
      <c r="BK88" s="188">
        <f>ROUND(I88*H88,2)</f>
        <v>0</v>
      </c>
      <c r="BL88" s="19" t="s">
        <v>135</v>
      </c>
      <c r="BM88" s="187" t="s">
        <v>156</v>
      </c>
    </row>
    <row r="89" spans="1:65" s="2" customFormat="1" ht="19.2">
      <c r="A89" s="36"/>
      <c r="B89" s="37"/>
      <c r="C89" s="38"/>
      <c r="D89" s="189" t="s">
        <v>137</v>
      </c>
      <c r="E89" s="38"/>
      <c r="F89" s="190" t="s">
        <v>157</v>
      </c>
      <c r="G89" s="38"/>
      <c r="H89" s="38"/>
      <c r="I89" s="191"/>
      <c r="J89" s="38"/>
      <c r="K89" s="38"/>
      <c r="L89" s="41"/>
      <c r="M89" s="192"/>
      <c r="N89" s="193"/>
      <c r="O89" s="67"/>
      <c r="P89" s="67"/>
      <c r="Q89" s="67"/>
      <c r="R89" s="67"/>
      <c r="S89" s="67"/>
      <c r="T89" s="68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9" t="s">
        <v>137</v>
      </c>
      <c r="AU89" s="19" t="s">
        <v>83</v>
      </c>
    </row>
    <row r="90" spans="1:65" s="2" customFormat="1" ht="10.199999999999999">
      <c r="A90" s="36"/>
      <c r="B90" s="37"/>
      <c r="C90" s="38"/>
      <c r="D90" s="194" t="s">
        <v>139</v>
      </c>
      <c r="E90" s="38"/>
      <c r="F90" s="195" t="s">
        <v>158</v>
      </c>
      <c r="G90" s="38"/>
      <c r="H90" s="38"/>
      <c r="I90" s="191"/>
      <c r="J90" s="38"/>
      <c r="K90" s="38"/>
      <c r="L90" s="41"/>
      <c r="M90" s="192"/>
      <c r="N90" s="193"/>
      <c r="O90" s="67"/>
      <c r="P90" s="67"/>
      <c r="Q90" s="67"/>
      <c r="R90" s="67"/>
      <c r="S90" s="67"/>
      <c r="T90" s="68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9" t="s">
        <v>139</v>
      </c>
      <c r="AU90" s="19" t="s">
        <v>83</v>
      </c>
    </row>
    <row r="91" spans="1:65" s="13" customFormat="1" ht="10.199999999999999">
      <c r="B91" s="196"/>
      <c r="C91" s="197"/>
      <c r="D91" s="189" t="s">
        <v>141</v>
      </c>
      <c r="E91" s="198" t="s">
        <v>28</v>
      </c>
      <c r="F91" s="199" t="s">
        <v>702</v>
      </c>
      <c r="G91" s="197"/>
      <c r="H91" s="198" t="s">
        <v>28</v>
      </c>
      <c r="I91" s="200"/>
      <c r="J91" s="197"/>
      <c r="K91" s="197"/>
      <c r="L91" s="201"/>
      <c r="M91" s="202"/>
      <c r="N91" s="203"/>
      <c r="O91" s="203"/>
      <c r="P91" s="203"/>
      <c r="Q91" s="203"/>
      <c r="R91" s="203"/>
      <c r="S91" s="203"/>
      <c r="T91" s="204"/>
      <c r="AT91" s="205" t="s">
        <v>141</v>
      </c>
      <c r="AU91" s="205" t="s">
        <v>83</v>
      </c>
      <c r="AV91" s="13" t="s">
        <v>81</v>
      </c>
      <c r="AW91" s="13" t="s">
        <v>34</v>
      </c>
      <c r="AX91" s="13" t="s">
        <v>73</v>
      </c>
      <c r="AY91" s="205" t="s">
        <v>128</v>
      </c>
    </row>
    <row r="92" spans="1:65" s="13" customFormat="1" ht="10.199999999999999">
      <c r="B92" s="196"/>
      <c r="C92" s="197"/>
      <c r="D92" s="189" t="s">
        <v>141</v>
      </c>
      <c r="E92" s="198" t="s">
        <v>28</v>
      </c>
      <c r="F92" s="199" t="s">
        <v>703</v>
      </c>
      <c r="G92" s="197"/>
      <c r="H92" s="198" t="s">
        <v>28</v>
      </c>
      <c r="I92" s="200"/>
      <c r="J92" s="197"/>
      <c r="K92" s="197"/>
      <c r="L92" s="201"/>
      <c r="M92" s="202"/>
      <c r="N92" s="203"/>
      <c r="O92" s="203"/>
      <c r="P92" s="203"/>
      <c r="Q92" s="203"/>
      <c r="R92" s="203"/>
      <c r="S92" s="203"/>
      <c r="T92" s="204"/>
      <c r="AT92" s="205" t="s">
        <v>141</v>
      </c>
      <c r="AU92" s="205" t="s">
        <v>83</v>
      </c>
      <c r="AV92" s="13" t="s">
        <v>81</v>
      </c>
      <c r="AW92" s="13" t="s">
        <v>34</v>
      </c>
      <c r="AX92" s="13" t="s">
        <v>73</v>
      </c>
      <c r="AY92" s="205" t="s">
        <v>128</v>
      </c>
    </row>
    <row r="93" spans="1:65" s="14" customFormat="1" ht="10.199999999999999">
      <c r="B93" s="206"/>
      <c r="C93" s="207"/>
      <c r="D93" s="189" t="s">
        <v>141</v>
      </c>
      <c r="E93" s="208" t="s">
        <v>28</v>
      </c>
      <c r="F93" s="209" t="s">
        <v>704</v>
      </c>
      <c r="G93" s="207"/>
      <c r="H93" s="210">
        <v>23.75</v>
      </c>
      <c r="I93" s="211"/>
      <c r="J93" s="207"/>
      <c r="K93" s="207"/>
      <c r="L93" s="212"/>
      <c r="M93" s="213"/>
      <c r="N93" s="214"/>
      <c r="O93" s="214"/>
      <c r="P93" s="214"/>
      <c r="Q93" s="214"/>
      <c r="R93" s="214"/>
      <c r="S93" s="214"/>
      <c r="T93" s="215"/>
      <c r="AT93" s="216" t="s">
        <v>141</v>
      </c>
      <c r="AU93" s="216" t="s">
        <v>83</v>
      </c>
      <c r="AV93" s="14" t="s">
        <v>83</v>
      </c>
      <c r="AW93" s="14" t="s">
        <v>34</v>
      </c>
      <c r="AX93" s="14" t="s">
        <v>73</v>
      </c>
      <c r="AY93" s="216" t="s">
        <v>128</v>
      </c>
    </row>
    <row r="94" spans="1:65" s="13" customFormat="1" ht="10.199999999999999">
      <c r="B94" s="196"/>
      <c r="C94" s="197"/>
      <c r="D94" s="189" t="s">
        <v>141</v>
      </c>
      <c r="E94" s="198" t="s">
        <v>28</v>
      </c>
      <c r="F94" s="199" t="s">
        <v>705</v>
      </c>
      <c r="G94" s="197"/>
      <c r="H94" s="198" t="s">
        <v>28</v>
      </c>
      <c r="I94" s="200"/>
      <c r="J94" s="197"/>
      <c r="K94" s="197"/>
      <c r="L94" s="201"/>
      <c r="M94" s="202"/>
      <c r="N94" s="203"/>
      <c r="O94" s="203"/>
      <c r="P94" s="203"/>
      <c r="Q94" s="203"/>
      <c r="R94" s="203"/>
      <c r="S94" s="203"/>
      <c r="T94" s="204"/>
      <c r="AT94" s="205" t="s">
        <v>141</v>
      </c>
      <c r="AU94" s="205" t="s">
        <v>83</v>
      </c>
      <c r="AV94" s="13" t="s">
        <v>81</v>
      </c>
      <c r="AW94" s="13" t="s">
        <v>34</v>
      </c>
      <c r="AX94" s="13" t="s">
        <v>73</v>
      </c>
      <c r="AY94" s="205" t="s">
        <v>128</v>
      </c>
    </row>
    <row r="95" spans="1:65" s="14" customFormat="1" ht="10.199999999999999">
      <c r="B95" s="206"/>
      <c r="C95" s="207"/>
      <c r="D95" s="189" t="s">
        <v>141</v>
      </c>
      <c r="E95" s="208" t="s">
        <v>28</v>
      </c>
      <c r="F95" s="209" t="s">
        <v>706</v>
      </c>
      <c r="G95" s="207"/>
      <c r="H95" s="210">
        <v>6.25</v>
      </c>
      <c r="I95" s="211"/>
      <c r="J95" s="207"/>
      <c r="K95" s="207"/>
      <c r="L95" s="212"/>
      <c r="M95" s="213"/>
      <c r="N95" s="214"/>
      <c r="O95" s="214"/>
      <c r="P95" s="214"/>
      <c r="Q95" s="214"/>
      <c r="R95" s="214"/>
      <c r="S95" s="214"/>
      <c r="T95" s="215"/>
      <c r="AT95" s="216" t="s">
        <v>141</v>
      </c>
      <c r="AU95" s="216" t="s">
        <v>83</v>
      </c>
      <c r="AV95" s="14" t="s">
        <v>83</v>
      </c>
      <c r="AW95" s="14" t="s">
        <v>34</v>
      </c>
      <c r="AX95" s="14" t="s">
        <v>73</v>
      </c>
      <c r="AY95" s="216" t="s">
        <v>128</v>
      </c>
    </row>
    <row r="96" spans="1:65" s="15" customFormat="1" ht="10.199999999999999">
      <c r="B96" s="217"/>
      <c r="C96" s="218"/>
      <c r="D96" s="189" t="s">
        <v>141</v>
      </c>
      <c r="E96" s="219" t="s">
        <v>28</v>
      </c>
      <c r="F96" s="220" t="s">
        <v>164</v>
      </c>
      <c r="G96" s="218"/>
      <c r="H96" s="221">
        <v>30</v>
      </c>
      <c r="I96" s="222"/>
      <c r="J96" s="218"/>
      <c r="K96" s="218"/>
      <c r="L96" s="223"/>
      <c r="M96" s="224"/>
      <c r="N96" s="225"/>
      <c r="O96" s="225"/>
      <c r="P96" s="225"/>
      <c r="Q96" s="225"/>
      <c r="R96" s="225"/>
      <c r="S96" s="225"/>
      <c r="T96" s="226"/>
      <c r="AT96" s="227" t="s">
        <v>141</v>
      </c>
      <c r="AU96" s="227" t="s">
        <v>83</v>
      </c>
      <c r="AV96" s="15" t="s">
        <v>135</v>
      </c>
      <c r="AW96" s="15" t="s">
        <v>34</v>
      </c>
      <c r="AX96" s="15" t="s">
        <v>81</v>
      </c>
      <c r="AY96" s="227" t="s">
        <v>128</v>
      </c>
    </row>
    <row r="97" spans="1:65" s="2" customFormat="1" ht="16.5" customHeight="1">
      <c r="A97" s="36"/>
      <c r="B97" s="37"/>
      <c r="C97" s="176" t="s">
        <v>83</v>
      </c>
      <c r="D97" s="176" t="s">
        <v>130</v>
      </c>
      <c r="E97" s="177" t="s">
        <v>174</v>
      </c>
      <c r="F97" s="178" t="s">
        <v>175</v>
      </c>
      <c r="G97" s="179" t="s">
        <v>155</v>
      </c>
      <c r="H97" s="180">
        <v>30</v>
      </c>
      <c r="I97" s="181"/>
      <c r="J97" s="182">
        <f>ROUND(I97*H97,2)</f>
        <v>0</v>
      </c>
      <c r="K97" s="178" t="s">
        <v>134</v>
      </c>
      <c r="L97" s="41"/>
      <c r="M97" s="183" t="s">
        <v>28</v>
      </c>
      <c r="N97" s="184" t="s">
        <v>46</v>
      </c>
      <c r="O97" s="67"/>
      <c r="P97" s="185">
        <f>O97*H97</f>
        <v>0</v>
      </c>
      <c r="Q97" s="185">
        <v>0</v>
      </c>
      <c r="R97" s="185">
        <f>Q97*H97</f>
        <v>0</v>
      </c>
      <c r="S97" s="185">
        <v>0</v>
      </c>
      <c r="T97" s="186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87" t="s">
        <v>135</v>
      </c>
      <c r="AT97" s="187" t="s">
        <v>130</v>
      </c>
      <c r="AU97" s="187" t="s">
        <v>83</v>
      </c>
      <c r="AY97" s="19" t="s">
        <v>128</v>
      </c>
      <c r="BE97" s="188">
        <f>IF(N97="základní",J97,0)</f>
        <v>0</v>
      </c>
      <c r="BF97" s="188">
        <f>IF(N97="snížená",J97,0)</f>
        <v>0</v>
      </c>
      <c r="BG97" s="188">
        <f>IF(N97="zákl. přenesená",J97,0)</f>
        <v>0</v>
      </c>
      <c r="BH97" s="188">
        <f>IF(N97="sníž. přenesená",J97,0)</f>
        <v>0</v>
      </c>
      <c r="BI97" s="188">
        <f>IF(N97="nulová",J97,0)</f>
        <v>0</v>
      </c>
      <c r="BJ97" s="19" t="s">
        <v>135</v>
      </c>
      <c r="BK97" s="188">
        <f>ROUND(I97*H97,2)</f>
        <v>0</v>
      </c>
      <c r="BL97" s="19" t="s">
        <v>135</v>
      </c>
      <c r="BM97" s="187" t="s">
        <v>176</v>
      </c>
    </row>
    <row r="98" spans="1:65" s="2" customFormat="1" ht="19.2">
      <c r="A98" s="36"/>
      <c r="B98" s="37"/>
      <c r="C98" s="38"/>
      <c r="D98" s="189" t="s">
        <v>137</v>
      </c>
      <c r="E98" s="38"/>
      <c r="F98" s="190" t="s">
        <v>177</v>
      </c>
      <c r="G98" s="38"/>
      <c r="H98" s="38"/>
      <c r="I98" s="191"/>
      <c r="J98" s="38"/>
      <c r="K98" s="38"/>
      <c r="L98" s="41"/>
      <c r="M98" s="192"/>
      <c r="N98" s="193"/>
      <c r="O98" s="67"/>
      <c r="P98" s="67"/>
      <c r="Q98" s="67"/>
      <c r="R98" s="67"/>
      <c r="S98" s="67"/>
      <c r="T98" s="68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137</v>
      </c>
      <c r="AU98" s="19" t="s">
        <v>83</v>
      </c>
    </row>
    <row r="99" spans="1:65" s="2" customFormat="1" ht="10.199999999999999">
      <c r="A99" s="36"/>
      <c r="B99" s="37"/>
      <c r="C99" s="38"/>
      <c r="D99" s="194" t="s">
        <v>139</v>
      </c>
      <c r="E99" s="38"/>
      <c r="F99" s="195" t="s">
        <v>178</v>
      </c>
      <c r="G99" s="38"/>
      <c r="H99" s="38"/>
      <c r="I99" s="191"/>
      <c r="J99" s="38"/>
      <c r="K99" s="38"/>
      <c r="L99" s="41"/>
      <c r="M99" s="192"/>
      <c r="N99" s="193"/>
      <c r="O99" s="67"/>
      <c r="P99" s="67"/>
      <c r="Q99" s="67"/>
      <c r="R99" s="67"/>
      <c r="S99" s="67"/>
      <c r="T99" s="68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139</v>
      </c>
      <c r="AU99" s="19" t="s">
        <v>83</v>
      </c>
    </row>
    <row r="100" spans="1:65" s="13" customFormat="1" ht="10.199999999999999">
      <c r="B100" s="196"/>
      <c r="C100" s="197"/>
      <c r="D100" s="189" t="s">
        <v>141</v>
      </c>
      <c r="E100" s="198" t="s">
        <v>28</v>
      </c>
      <c r="F100" s="199" t="s">
        <v>702</v>
      </c>
      <c r="G100" s="197"/>
      <c r="H100" s="198" t="s">
        <v>28</v>
      </c>
      <c r="I100" s="200"/>
      <c r="J100" s="197"/>
      <c r="K100" s="197"/>
      <c r="L100" s="201"/>
      <c r="M100" s="202"/>
      <c r="N100" s="203"/>
      <c r="O100" s="203"/>
      <c r="P100" s="203"/>
      <c r="Q100" s="203"/>
      <c r="R100" s="203"/>
      <c r="S100" s="203"/>
      <c r="T100" s="204"/>
      <c r="AT100" s="205" t="s">
        <v>141</v>
      </c>
      <c r="AU100" s="205" t="s">
        <v>83</v>
      </c>
      <c r="AV100" s="13" t="s">
        <v>81</v>
      </c>
      <c r="AW100" s="13" t="s">
        <v>34</v>
      </c>
      <c r="AX100" s="13" t="s">
        <v>73</v>
      </c>
      <c r="AY100" s="205" t="s">
        <v>128</v>
      </c>
    </row>
    <row r="101" spans="1:65" s="13" customFormat="1" ht="10.199999999999999">
      <c r="B101" s="196"/>
      <c r="C101" s="197"/>
      <c r="D101" s="189" t="s">
        <v>141</v>
      </c>
      <c r="E101" s="198" t="s">
        <v>28</v>
      </c>
      <c r="F101" s="199" t="s">
        <v>707</v>
      </c>
      <c r="G101" s="197"/>
      <c r="H101" s="198" t="s">
        <v>28</v>
      </c>
      <c r="I101" s="200"/>
      <c r="J101" s="197"/>
      <c r="K101" s="197"/>
      <c r="L101" s="201"/>
      <c r="M101" s="202"/>
      <c r="N101" s="203"/>
      <c r="O101" s="203"/>
      <c r="P101" s="203"/>
      <c r="Q101" s="203"/>
      <c r="R101" s="203"/>
      <c r="S101" s="203"/>
      <c r="T101" s="204"/>
      <c r="AT101" s="205" t="s">
        <v>141</v>
      </c>
      <c r="AU101" s="205" t="s">
        <v>83</v>
      </c>
      <c r="AV101" s="13" t="s">
        <v>81</v>
      </c>
      <c r="AW101" s="13" t="s">
        <v>34</v>
      </c>
      <c r="AX101" s="13" t="s">
        <v>73</v>
      </c>
      <c r="AY101" s="205" t="s">
        <v>128</v>
      </c>
    </row>
    <row r="102" spans="1:65" s="14" customFormat="1" ht="10.199999999999999">
      <c r="B102" s="206"/>
      <c r="C102" s="207"/>
      <c r="D102" s="189" t="s">
        <v>141</v>
      </c>
      <c r="E102" s="208" t="s">
        <v>28</v>
      </c>
      <c r="F102" s="209" t="s">
        <v>704</v>
      </c>
      <c r="G102" s="207"/>
      <c r="H102" s="210">
        <v>23.75</v>
      </c>
      <c r="I102" s="211"/>
      <c r="J102" s="207"/>
      <c r="K102" s="207"/>
      <c r="L102" s="212"/>
      <c r="M102" s="213"/>
      <c r="N102" s="214"/>
      <c r="O102" s="214"/>
      <c r="P102" s="214"/>
      <c r="Q102" s="214"/>
      <c r="R102" s="214"/>
      <c r="S102" s="214"/>
      <c r="T102" s="215"/>
      <c r="AT102" s="216" t="s">
        <v>141</v>
      </c>
      <c r="AU102" s="216" t="s">
        <v>83</v>
      </c>
      <c r="AV102" s="14" t="s">
        <v>83</v>
      </c>
      <c r="AW102" s="14" t="s">
        <v>34</v>
      </c>
      <c r="AX102" s="14" t="s">
        <v>73</v>
      </c>
      <c r="AY102" s="216" t="s">
        <v>128</v>
      </c>
    </row>
    <row r="103" spans="1:65" s="13" customFormat="1" ht="10.199999999999999">
      <c r="B103" s="196"/>
      <c r="C103" s="197"/>
      <c r="D103" s="189" t="s">
        <v>141</v>
      </c>
      <c r="E103" s="198" t="s">
        <v>28</v>
      </c>
      <c r="F103" s="199" t="s">
        <v>708</v>
      </c>
      <c r="G103" s="197"/>
      <c r="H103" s="198" t="s">
        <v>28</v>
      </c>
      <c r="I103" s="200"/>
      <c r="J103" s="197"/>
      <c r="K103" s="197"/>
      <c r="L103" s="201"/>
      <c r="M103" s="202"/>
      <c r="N103" s="203"/>
      <c r="O103" s="203"/>
      <c r="P103" s="203"/>
      <c r="Q103" s="203"/>
      <c r="R103" s="203"/>
      <c r="S103" s="203"/>
      <c r="T103" s="204"/>
      <c r="AT103" s="205" t="s">
        <v>141</v>
      </c>
      <c r="AU103" s="205" t="s">
        <v>83</v>
      </c>
      <c r="AV103" s="13" t="s">
        <v>81</v>
      </c>
      <c r="AW103" s="13" t="s">
        <v>34</v>
      </c>
      <c r="AX103" s="13" t="s">
        <v>73</v>
      </c>
      <c r="AY103" s="205" t="s">
        <v>128</v>
      </c>
    </row>
    <row r="104" spans="1:65" s="14" customFormat="1" ht="10.199999999999999">
      <c r="B104" s="206"/>
      <c r="C104" s="207"/>
      <c r="D104" s="189" t="s">
        <v>141</v>
      </c>
      <c r="E104" s="208" t="s">
        <v>28</v>
      </c>
      <c r="F104" s="209" t="s">
        <v>706</v>
      </c>
      <c r="G104" s="207"/>
      <c r="H104" s="210">
        <v>6.25</v>
      </c>
      <c r="I104" s="211"/>
      <c r="J104" s="207"/>
      <c r="K104" s="207"/>
      <c r="L104" s="212"/>
      <c r="M104" s="213"/>
      <c r="N104" s="214"/>
      <c r="O104" s="214"/>
      <c r="P104" s="214"/>
      <c r="Q104" s="214"/>
      <c r="R104" s="214"/>
      <c r="S104" s="214"/>
      <c r="T104" s="215"/>
      <c r="AT104" s="216" t="s">
        <v>141</v>
      </c>
      <c r="AU104" s="216" t="s">
        <v>83</v>
      </c>
      <c r="AV104" s="14" t="s">
        <v>83</v>
      </c>
      <c r="AW104" s="14" t="s">
        <v>34</v>
      </c>
      <c r="AX104" s="14" t="s">
        <v>73</v>
      </c>
      <c r="AY104" s="216" t="s">
        <v>128</v>
      </c>
    </row>
    <row r="105" spans="1:65" s="15" customFormat="1" ht="10.199999999999999">
      <c r="B105" s="217"/>
      <c r="C105" s="218"/>
      <c r="D105" s="189" t="s">
        <v>141</v>
      </c>
      <c r="E105" s="219" t="s">
        <v>28</v>
      </c>
      <c r="F105" s="220" t="s">
        <v>164</v>
      </c>
      <c r="G105" s="218"/>
      <c r="H105" s="221">
        <v>30</v>
      </c>
      <c r="I105" s="222"/>
      <c r="J105" s="218"/>
      <c r="K105" s="218"/>
      <c r="L105" s="223"/>
      <c r="M105" s="224"/>
      <c r="N105" s="225"/>
      <c r="O105" s="225"/>
      <c r="P105" s="225"/>
      <c r="Q105" s="225"/>
      <c r="R105" s="225"/>
      <c r="S105" s="225"/>
      <c r="T105" s="226"/>
      <c r="AT105" s="227" t="s">
        <v>141</v>
      </c>
      <c r="AU105" s="227" t="s">
        <v>83</v>
      </c>
      <c r="AV105" s="15" t="s">
        <v>135</v>
      </c>
      <c r="AW105" s="15" t="s">
        <v>34</v>
      </c>
      <c r="AX105" s="15" t="s">
        <v>81</v>
      </c>
      <c r="AY105" s="227" t="s">
        <v>128</v>
      </c>
    </row>
    <row r="106" spans="1:65" s="12" customFormat="1" ht="22.8" customHeight="1">
      <c r="B106" s="160"/>
      <c r="C106" s="161"/>
      <c r="D106" s="162" t="s">
        <v>72</v>
      </c>
      <c r="E106" s="174" t="s">
        <v>135</v>
      </c>
      <c r="F106" s="174" t="s">
        <v>437</v>
      </c>
      <c r="G106" s="161"/>
      <c r="H106" s="161"/>
      <c r="I106" s="164"/>
      <c r="J106" s="175">
        <f>BK106</f>
        <v>0</v>
      </c>
      <c r="K106" s="161"/>
      <c r="L106" s="166"/>
      <c r="M106" s="167"/>
      <c r="N106" s="168"/>
      <c r="O106" s="168"/>
      <c r="P106" s="169">
        <f>SUM(P107:P124)</f>
        <v>0</v>
      </c>
      <c r="Q106" s="168"/>
      <c r="R106" s="169">
        <f>SUM(R107:R124)</f>
        <v>97.790880000000001</v>
      </c>
      <c r="S106" s="168"/>
      <c r="T106" s="170">
        <f>SUM(T107:T124)</f>
        <v>0</v>
      </c>
      <c r="AR106" s="171" t="s">
        <v>81</v>
      </c>
      <c r="AT106" s="172" t="s">
        <v>72</v>
      </c>
      <c r="AU106" s="172" t="s">
        <v>81</v>
      </c>
      <c r="AY106" s="171" t="s">
        <v>128</v>
      </c>
      <c r="BK106" s="173">
        <f>SUM(BK107:BK124)</f>
        <v>0</v>
      </c>
    </row>
    <row r="107" spans="1:65" s="2" customFormat="1" ht="16.5" customHeight="1">
      <c r="A107" s="36"/>
      <c r="B107" s="37"/>
      <c r="C107" s="176" t="s">
        <v>152</v>
      </c>
      <c r="D107" s="176" t="s">
        <v>130</v>
      </c>
      <c r="E107" s="177" t="s">
        <v>439</v>
      </c>
      <c r="F107" s="178" t="s">
        <v>440</v>
      </c>
      <c r="G107" s="179" t="s">
        <v>133</v>
      </c>
      <c r="H107" s="180">
        <v>120</v>
      </c>
      <c r="I107" s="181"/>
      <c r="J107" s="182">
        <f>ROUND(I107*H107,2)</f>
        <v>0</v>
      </c>
      <c r="K107" s="178" t="s">
        <v>134</v>
      </c>
      <c r="L107" s="41"/>
      <c r="M107" s="183" t="s">
        <v>28</v>
      </c>
      <c r="N107" s="184" t="s">
        <v>46</v>
      </c>
      <c r="O107" s="67"/>
      <c r="P107" s="185">
        <f>O107*H107</f>
        <v>0</v>
      </c>
      <c r="Q107" s="185">
        <v>0</v>
      </c>
      <c r="R107" s="185">
        <f>Q107*H107</f>
        <v>0</v>
      </c>
      <c r="S107" s="185">
        <v>0</v>
      </c>
      <c r="T107" s="186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87" t="s">
        <v>135</v>
      </c>
      <c r="AT107" s="187" t="s">
        <v>130</v>
      </c>
      <c r="AU107" s="187" t="s">
        <v>83</v>
      </c>
      <c r="AY107" s="19" t="s">
        <v>128</v>
      </c>
      <c r="BE107" s="188">
        <f>IF(N107="základní",J107,0)</f>
        <v>0</v>
      </c>
      <c r="BF107" s="188">
        <f>IF(N107="snížená",J107,0)</f>
        <v>0</v>
      </c>
      <c r="BG107" s="188">
        <f>IF(N107="zákl. přenesená",J107,0)</f>
        <v>0</v>
      </c>
      <c r="BH107" s="188">
        <f>IF(N107="sníž. přenesená",J107,0)</f>
        <v>0</v>
      </c>
      <c r="BI107" s="188">
        <f>IF(N107="nulová",J107,0)</f>
        <v>0</v>
      </c>
      <c r="BJ107" s="19" t="s">
        <v>135</v>
      </c>
      <c r="BK107" s="188">
        <f>ROUND(I107*H107,2)</f>
        <v>0</v>
      </c>
      <c r="BL107" s="19" t="s">
        <v>135</v>
      </c>
      <c r="BM107" s="187" t="s">
        <v>441</v>
      </c>
    </row>
    <row r="108" spans="1:65" s="2" customFormat="1" ht="10.199999999999999">
      <c r="A108" s="36"/>
      <c r="B108" s="37"/>
      <c r="C108" s="38"/>
      <c r="D108" s="189" t="s">
        <v>137</v>
      </c>
      <c r="E108" s="38"/>
      <c r="F108" s="190" t="s">
        <v>442</v>
      </c>
      <c r="G108" s="38"/>
      <c r="H108" s="38"/>
      <c r="I108" s="191"/>
      <c r="J108" s="38"/>
      <c r="K108" s="38"/>
      <c r="L108" s="41"/>
      <c r="M108" s="192"/>
      <c r="N108" s="193"/>
      <c r="O108" s="67"/>
      <c r="P108" s="67"/>
      <c r="Q108" s="67"/>
      <c r="R108" s="67"/>
      <c r="S108" s="67"/>
      <c r="T108" s="68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137</v>
      </c>
      <c r="AU108" s="19" t="s">
        <v>83</v>
      </c>
    </row>
    <row r="109" spans="1:65" s="2" customFormat="1" ht="10.199999999999999">
      <c r="A109" s="36"/>
      <c r="B109" s="37"/>
      <c r="C109" s="38"/>
      <c r="D109" s="194" t="s">
        <v>139</v>
      </c>
      <c r="E109" s="38"/>
      <c r="F109" s="195" t="s">
        <v>443</v>
      </c>
      <c r="G109" s="38"/>
      <c r="H109" s="38"/>
      <c r="I109" s="191"/>
      <c r="J109" s="38"/>
      <c r="K109" s="38"/>
      <c r="L109" s="41"/>
      <c r="M109" s="192"/>
      <c r="N109" s="193"/>
      <c r="O109" s="67"/>
      <c r="P109" s="67"/>
      <c r="Q109" s="67"/>
      <c r="R109" s="67"/>
      <c r="S109" s="67"/>
      <c r="T109" s="68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139</v>
      </c>
      <c r="AU109" s="19" t="s">
        <v>83</v>
      </c>
    </row>
    <row r="110" spans="1:65" s="13" customFormat="1" ht="10.199999999999999">
      <c r="B110" s="196"/>
      <c r="C110" s="197"/>
      <c r="D110" s="189" t="s">
        <v>141</v>
      </c>
      <c r="E110" s="198" t="s">
        <v>28</v>
      </c>
      <c r="F110" s="199" t="s">
        <v>709</v>
      </c>
      <c r="G110" s="197"/>
      <c r="H110" s="198" t="s">
        <v>28</v>
      </c>
      <c r="I110" s="200"/>
      <c r="J110" s="197"/>
      <c r="K110" s="197"/>
      <c r="L110" s="201"/>
      <c r="M110" s="202"/>
      <c r="N110" s="203"/>
      <c r="O110" s="203"/>
      <c r="P110" s="203"/>
      <c r="Q110" s="203"/>
      <c r="R110" s="203"/>
      <c r="S110" s="203"/>
      <c r="T110" s="204"/>
      <c r="AT110" s="205" t="s">
        <v>141</v>
      </c>
      <c r="AU110" s="205" t="s">
        <v>83</v>
      </c>
      <c r="AV110" s="13" t="s">
        <v>81</v>
      </c>
      <c r="AW110" s="13" t="s">
        <v>34</v>
      </c>
      <c r="AX110" s="13" t="s">
        <v>73</v>
      </c>
      <c r="AY110" s="205" t="s">
        <v>128</v>
      </c>
    </row>
    <row r="111" spans="1:65" s="13" customFormat="1" ht="10.199999999999999">
      <c r="B111" s="196"/>
      <c r="C111" s="197"/>
      <c r="D111" s="189" t="s">
        <v>141</v>
      </c>
      <c r="E111" s="198" t="s">
        <v>28</v>
      </c>
      <c r="F111" s="199" t="s">
        <v>710</v>
      </c>
      <c r="G111" s="197"/>
      <c r="H111" s="198" t="s">
        <v>28</v>
      </c>
      <c r="I111" s="200"/>
      <c r="J111" s="197"/>
      <c r="K111" s="197"/>
      <c r="L111" s="201"/>
      <c r="M111" s="202"/>
      <c r="N111" s="203"/>
      <c r="O111" s="203"/>
      <c r="P111" s="203"/>
      <c r="Q111" s="203"/>
      <c r="R111" s="203"/>
      <c r="S111" s="203"/>
      <c r="T111" s="204"/>
      <c r="AT111" s="205" t="s">
        <v>141</v>
      </c>
      <c r="AU111" s="205" t="s">
        <v>83</v>
      </c>
      <c r="AV111" s="13" t="s">
        <v>81</v>
      </c>
      <c r="AW111" s="13" t="s">
        <v>34</v>
      </c>
      <c r="AX111" s="13" t="s">
        <v>73</v>
      </c>
      <c r="AY111" s="205" t="s">
        <v>128</v>
      </c>
    </row>
    <row r="112" spans="1:65" s="14" customFormat="1" ht="10.199999999999999">
      <c r="B112" s="206"/>
      <c r="C112" s="207"/>
      <c r="D112" s="189" t="s">
        <v>141</v>
      </c>
      <c r="E112" s="208" t="s">
        <v>28</v>
      </c>
      <c r="F112" s="209" t="s">
        <v>711</v>
      </c>
      <c r="G112" s="207"/>
      <c r="H112" s="210">
        <v>95</v>
      </c>
      <c r="I112" s="211"/>
      <c r="J112" s="207"/>
      <c r="K112" s="207"/>
      <c r="L112" s="212"/>
      <c r="M112" s="213"/>
      <c r="N112" s="214"/>
      <c r="O112" s="214"/>
      <c r="P112" s="214"/>
      <c r="Q112" s="214"/>
      <c r="R112" s="214"/>
      <c r="S112" s="214"/>
      <c r="T112" s="215"/>
      <c r="AT112" s="216" t="s">
        <v>141</v>
      </c>
      <c r="AU112" s="216" t="s">
        <v>83</v>
      </c>
      <c r="AV112" s="14" t="s">
        <v>83</v>
      </c>
      <c r="AW112" s="14" t="s">
        <v>34</v>
      </c>
      <c r="AX112" s="14" t="s">
        <v>73</v>
      </c>
      <c r="AY112" s="216" t="s">
        <v>128</v>
      </c>
    </row>
    <row r="113" spans="1:65" s="13" customFormat="1" ht="10.199999999999999">
      <c r="B113" s="196"/>
      <c r="C113" s="197"/>
      <c r="D113" s="189" t="s">
        <v>141</v>
      </c>
      <c r="E113" s="198" t="s">
        <v>28</v>
      </c>
      <c r="F113" s="199" t="s">
        <v>708</v>
      </c>
      <c r="G113" s="197"/>
      <c r="H113" s="198" t="s">
        <v>28</v>
      </c>
      <c r="I113" s="200"/>
      <c r="J113" s="197"/>
      <c r="K113" s="197"/>
      <c r="L113" s="201"/>
      <c r="M113" s="202"/>
      <c r="N113" s="203"/>
      <c r="O113" s="203"/>
      <c r="P113" s="203"/>
      <c r="Q113" s="203"/>
      <c r="R113" s="203"/>
      <c r="S113" s="203"/>
      <c r="T113" s="204"/>
      <c r="AT113" s="205" t="s">
        <v>141</v>
      </c>
      <c r="AU113" s="205" t="s">
        <v>83</v>
      </c>
      <c r="AV113" s="13" t="s">
        <v>81</v>
      </c>
      <c r="AW113" s="13" t="s">
        <v>34</v>
      </c>
      <c r="AX113" s="13" t="s">
        <v>73</v>
      </c>
      <c r="AY113" s="205" t="s">
        <v>128</v>
      </c>
    </row>
    <row r="114" spans="1:65" s="14" customFormat="1" ht="10.199999999999999">
      <c r="B114" s="206"/>
      <c r="C114" s="207"/>
      <c r="D114" s="189" t="s">
        <v>141</v>
      </c>
      <c r="E114" s="208" t="s">
        <v>28</v>
      </c>
      <c r="F114" s="209" t="s">
        <v>712</v>
      </c>
      <c r="G114" s="207"/>
      <c r="H114" s="210">
        <v>25</v>
      </c>
      <c r="I114" s="211"/>
      <c r="J114" s="207"/>
      <c r="K114" s="207"/>
      <c r="L114" s="212"/>
      <c r="M114" s="213"/>
      <c r="N114" s="214"/>
      <c r="O114" s="214"/>
      <c r="P114" s="214"/>
      <c r="Q114" s="214"/>
      <c r="R114" s="214"/>
      <c r="S114" s="214"/>
      <c r="T114" s="215"/>
      <c r="AT114" s="216" t="s">
        <v>141</v>
      </c>
      <c r="AU114" s="216" t="s">
        <v>83</v>
      </c>
      <c r="AV114" s="14" t="s">
        <v>83</v>
      </c>
      <c r="AW114" s="14" t="s">
        <v>34</v>
      </c>
      <c r="AX114" s="14" t="s">
        <v>73</v>
      </c>
      <c r="AY114" s="216" t="s">
        <v>128</v>
      </c>
    </row>
    <row r="115" spans="1:65" s="15" customFormat="1" ht="10.199999999999999">
      <c r="B115" s="217"/>
      <c r="C115" s="218"/>
      <c r="D115" s="189" t="s">
        <v>141</v>
      </c>
      <c r="E115" s="219" t="s">
        <v>28</v>
      </c>
      <c r="F115" s="220" t="s">
        <v>164</v>
      </c>
      <c r="G115" s="218"/>
      <c r="H115" s="221">
        <v>120</v>
      </c>
      <c r="I115" s="222"/>
      <c r="J115" s="218"/>
      <c r="K115" s="218"/>
      <c r="L115" s="223"/>
      <c r="M115" s="224"/>
      <c r="N115" s="225"/>
      <c r="O115" s="225"/>
      <c r="P115" s="225"/>
      <c r="Q115" s="225"/>
      <c r="R115" s="225"/>
      <c r="S115" s="225"/>
      <c r="T115" s="226"/>
      <c r="AT115" s="227" t="s">
        <v>141</v>
      </c>
      <c r="AU115" s="227" t="s">
        <v>83</v>
      </c>
      <c r="AV115" s="15" t="s">
        <v>135</v>
      </c>
      <c r="AW115" s="15" t="s">
        <v>34</v>
      </c>
      <c r="AX115" s="15" t="s">
        <v>81</v>
      </c>
      <c r="AY115" s="227" t="s">
        <v>128</v>
      </c>
    </row>
    <row r="116" spans="1:65" s="2" customFormat="1" ht="21.75" customHeight="1">
      <c r="A116" s="36"/>
      <c r="B116" s="37"/>
      <c r="C116" s="176" t="s">
        <v>135</v>
      </c>
      <c r="D116" s="176" t="s">
        <v>130</v>
      </c>
      <c r="E116" s="177" t="s">
        <v>713</v>
      </c>
      <c r="F116" s="178" t="s">
        <v>714</v>
      </c>
      <c r="G116" s="179" t="s">
        <v>133</v>
      </c>
      <c r="H116" s="180">
        <v>120</v>
      </c>
      <c r="I116" s="181"/>
      <c r="J116" s="182">
        <f>ROUND(I116*H116,2)</f>
        <v>0</v>
      </c>
      <c r="K116" s="178" t="s">
        <v>28</v>
      </c>
      <c r="L116" s="41"/>
      <c r="M116" s="183" t="s">
        <v>28</v>
      </c>
      <c r="N116" s="184" t="s">
        <v>46</v>
      </c>
      <c r="O116" s="67"/>
      <c r="P116" s="185">
        <f>O116*H116</f>
        <v>0</v>
      </c>
      <c r="Q116" s="185">
        <v>0.81492399999999998</v>
      </c>
      <c r="R116" s="185">
        <f>Q116*H116</f>
        <v>97.790880000000001</v>
      </c>
      <c r="S116" s="185">
        <v>0</v>
      </c>
      <c r="T116" s="186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87" t="s">
        <v>135</v>
      </c>
      <c r="AT116" s="187" t="s">
        <v>130</v>
      </c>
      <c r="AU116" s="187" t="s">
        <v>83</v>
      </c>
      <c r="AY116" s="19" t="s">
        <v>128</v>
      </c>
      <c r="BE116" s="188">
        <f>IF(N116="základní",J116,0)</f>
        <v>0</v>
      </c>
      <c r="BF116" s="188">
        <f>IF(N116="snížená",J116,0)</f>
        <v>0</v>
      </c>
      <c r="BG116" s="188">
        <f>IF(N116="zákl. přenesená",J116,0)</f>
        <v>0</v>
      </c>
      <c r="BH116" s="188">
        <f>IF(N116="sníž. přenesená",J116,0)</f>
        <v>0</v>
      </c>
      <c r="BI116" s="188">
        <f>IF(N116="nulová",J116,0)</f>
        <v>0</v>
      </c>
      <c r="BJ116" s="19" t="s">
        <v>135</v>
      </c>
      <c r="BK116" s="188">
        <f>ROUND(I116*H116,2)</f>
        <v>0</v>
      </c>
      <c r="BL116" s="19" t="s">
        <v>135</v>
      </c>
      <c r="BM116" s="187" t="s">
        <v>715</v>
      </c>
    </row>
    <row r="117" spans="1:65" s="2" customFormat="1" ht="19.2">
      <c r="A117" s="36"/>
      <c r="B117" s="37"/>
      <c r="C117" s="38"/>
      <c r="D117" s="189" t="s">
        <v>137</v>
      </c>
      <c r="E117" s="38"/>
      <c r="F117" s="190" t="s">
        <v>716</v>
      </c>
      <c r="G117" s="38"/>
      <c r="H117" s="38"/>
      <c r="I117" s="191"/>
      <c r="J117" s="38"/>
      <c r="K117" s="38"/>
      <c r="L117" s="41"/>
      <c r="M117" s="192"/>
      <c r="N117" s="193"/>
      <c r="O117" s="67"/>
      <c r="P117" s="67"/>
      <c r="Q117" s="67"/>
      <c r="R117" s="67"/>
      <c r="S117" s="67"/>
      <c r="T117" s="68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137</v>
      </c>
      <c r="AU117" s="19" t="s">
        <v>83</v>
      </c>
    </row>
    <row r="118" spans="1:65" s="13" customFormat="1" ht="10.199999999999999">
      <c r="B118" s="196"/>
      <c r="C118" s="197"/>
      <c r="D118" s="189" t="s">
        <v>141</v>
      </c>
      <c r="E118" s="198" t="s">
        <v>28</v>
      </c>
      <c r="F118" s="199" t="s">
        <v>702</v>
      </c>
      <c r="G118" s="197"/>
      <c r="H118" s="198" t="s">
        <v>28</v>
      </c>
      <c r="I118" s="200"/>
      <c r="J118" s="197"/>
      <c r="K118" s="197"/>
      <c r="L118" s="201"/>
      <c r="M118" s="202"/>
      <c r="N118" s="203"/>
      <c r="O118" s="203"/>
      <c r="P118" s="203"/>
      <c r="Q118" s="203"/>
      <c r="R118" s="203"/>
      <c r="S118" s="203"/>
      <c r="T118" s="204"/>
      <c r="AT118" s="205" t="s">
        <v>141</v>
      </c>
      <c r="AU118" s="205" t="s">
        <v>83</v>
      </c>
      <c r="AV118" s="13" t="s">
        <v>81</v>
      </c>
      <c r="AW118" s="13" t="s">
        <v>34</v>
      </c>
      <c r="AX118" s="13" t="s">
        <v>73</v>
      </c>
      <c r="AY118" s="205" t="s">
        <v>128</v>
      </c>
    </row>
    <row r="119" spans="1:65" s="13" customFormat="1" ht="10.199999999999999">
      <c r="B119" s="196"/>
      <c r="C119" s="197"/>
      <c r="D119" s="189" t="s">
        <v>141</v>
      </c>
      <c r="E119" s="198" t="s">
        <v>28</v>
      </c>
      <c r="F119" s="199" t="s">
        <v>717</v>
      </c>
      <c r="G119" s="197"/>
      <c r="H119" s="198" t="s">
        <v>28</v>
      </c>
      <c r="I119" s="200"/>
      <c r="J119" s="197"/>
      <c r="K119" s="197"/>
      <c r="L119" s="201"/>
      <c r="M119" s="202"/>
      <c r="N119" s="203"/>
      <c r="O119" s="203"/>
      <c r="P119" s="203"/>
      <c r="Q119" s="203"/>
      <c r="R119" s="203"/>
      <c r="S119" s="203"/>
      <c r="T119" s="204"/>
      <c r="AT119" s="205" t="s">
        <v>141</v>
      </c>
      <c r="AU119" s="205" t="s">
        <v>83</v>
      </c>
      <c r="AV119" s="13" t="s">
        <v>81</v>
      </c>
      <c r="AW119" s="13" t="s">
        <v>34</v>
      </c>
      <c r="AX119" s="13" t="s">
        <v>73</v>
      </c>
      <c r="AY119" s="205" t="s">
        <v>128</v>
      </c>
    </row>
    <row r="120" spans="1:65" s="13" customFormat="1" ht="10.199999999999999">
      <c r="B120" s="196"/>
      <c r="C120" s="197"/>
      <c r="D120" s="189" t="s">
        <v>141</v>
      </c>
      <c r="E120" s="198" t="s">
        <v>28</v>
      </c>
      <c r="F120" s="199" t="s">
        <v>707</v>
      </c>
      <c r="G120" s="197"/>
      <c r="H120" s="198" t="s">
        <v>28</v>
      </c>
      <c r="I120" s="200"/>
      <c r="J120" s="197"/>
      <c r="K120" s="197"/>
      <c r="L120" s="201"/>
      <c r="M120" s="202"/>
      <c r="N120" s="203"/>
      <c r="O120" s="203"/>
      <c r="P120" s="203"/>
      <c r="Q120" s="203"/>
      <c r="R120" s="203"/>
      <c r="S120" s="203"/>
      <c r="T120" s="204"/>
      <c r="AT120" s="205" t="s">
        <v>141</v>
      </c>
      <c r="AU120" s="205" t="s">
        <v>83</v>
      </c>
      <c r="AV120" s="13" t="s">
        <v>81</v>
      </c>
      <c r="AW120" s="13" t="s">
        <v>34</v>
      </c>
      <c r="AX120" s="13" t="s">
        <v>73</v>
      </c>
      <c r="AY120" s="205" t="s">
        <v>128</v>
      </c>
    </row>
    <row r="121" spans="1:65" s="14" customFormat="1" ht="10.199999999999999">
      <c r="B121" s="206"/>
      <c r="C121" s="207"/>
      <c r="D121" s="189" t="s">
        <v>141</v>
      </c>
      <c r="E121" s="208" t="s">
        <v>28</v>
      </c>
      <c r="F121" s="209" t="s">
        <v>711</v>
      </c>
      <c r="G121" s="207"/>
      <c r="H121" s="210">
        <v>95</v>
      </c>
      <c r="I121" s="211"/>
      <c r="J121" s="207"/>
      <c r="K121" s="207"/>
      <c r="L121" s="212"/>
      <c r="M121" s="213"/>
      <c r="N121" s="214"/>
      <c r="O121" s="214"/>
      <c r="P121" s="214"/>
      <c r="Q121" s="214"/>
      <c r="R121" s="214"/>
      <c r="S121" s="214"/>
      <c r="T121" s="215"/>
      <c r="AT121" s="216" t="s">
        <v>141</v>
      </c>
      <c r="AU121" s="216" t="s">
        <v>83</v>
      </c>
      <c r="AV121" s="14" t="s">
        <v>83</v>
      </c>
      <c r="AW121" s="14" t="s">
        <v>34</v>
      </c>
      <c r="AX121" s="14" t="s">
        <v>73</v>
      </c>
      <c r="AY121" s="216" t="s">
        <v>128</v>
      </c>
    </row>
    <row r="122" spans="1:65" s="13" customFormat="1" ht="10.199999999999999">
      <c r="B122" s="196"/>
      <c r="C122" s="197"/>
      <c r="D122" s="189" t="s">
        <v>141</v>
      </c>
      <c r="E122" s="198" t="s">
        <v>28</v>
      </c>
      <c r="F122" s="199" t="s">
        <v>708</v>
      </c>
      <c r="G122" s="197"/>
      <c r="H122" s="198" t="s">
        <v>28</v>
      </c>
      <c r="I122" s="200"/>
      <c r="J122" s="197"/>
      <c r="K122" s="197"/>
      <c r="L122" s="201"/>
      <c r="M122" s="202"/>
      <c r="N122" s="203"/>
      <c r="O122" s="203"/>
      <c r="P122" s="203"/>
      <c r="Q122" s="203"/>
      <c r="R122" s="203"/>
      <c r="S122" s="203"/>
      <c r="T122" s="204"/>
      <c r="AT122" s="205" t="s">
        <v>141</v>
      </c>
      <c r="AU122" s="205" t="s">
        <v>83</v>
      </c>
      <c r="AV122" s="13" t="s">
        <v>81</v>
      </c>
      <c r="AW122" s="13" t="s">
        <v>34</v>
      </c>
      <c r="AX122" s="13" t="s">
        <v>73</v>
      </c>
      <c r="AY122" s="205" t="s">
        <v>128</v>
      </c>
    </row>
    <row r="123" spans="1:65" s="14" customFormat="1" ht="10.199999999999999">
      <c r="B123" s="206"/>
      <c r="C123" s="207"/>
      <c r="D123" s="189" t="s">
        <v>141</v>
      </c>
      <c r="E123" s="208" t="s">
        <v>28</v>
      </c>
      <c r="F123" s="209" t="s">
        <v>712</v>
      </c>
      <c r="G123" s="207"/>
      <c r="H123" s="210">
        <v>25</v>
      </c>
      <c r="I123" s="211"/>
      <c r="J123" s="207"/>
      <c r="K123" s="207"/>
      <c r="L123" s="212"/>
      <c r="M123" s="213"/>
      <c r="N123" s="214"/>
      <c r="O123" s="214"/>
      <c r="P123" s="214"/>
      <c r="Q123" s="214"/>
      <c r="R123" s="214"/>
      <c r="S123" s="214"/>
      <c r="T123" s="215"/>
      <c r="AT123" s="216" t="s">
        <v>141</v>
      </c>
      <c r="AU123" s="216" t="s">
        <v>83</v>
      </c>
      <c r="AV123" s="14" t="s">
        <v>83</v>
      </c>
      <c r="AW123" s="14" t="s">
        <v>34</v>
      </c>
      <c r="AX123" s="14" t="s">
        <v>73</v>
      </c>
      <c r="AY123" s="216" t="s">
        <v>128</v>
      </c>
    </row>
    <row r="124" spans="1:65" s="15" customFormat="1" ht="10.199999999999999">
      <c r="B124" s="217"/>
      <c r="C124" s="218"/>
      <c r="D124" s="189" t="s">
        <v>141</v>
      </c>
      <c r="E124" s="219" t="s">
        <v>28</v>
      </c>
      <c r="F124" s="220" t="s">
        <v>164</v>
      </c>
      <c r="G124" s="218"/>
      <c r="H124" s="221">
        <v>120</v>
      </c>
      <c r="I124" s="222"/>
      <c r="J124" s="218"/>
      <c r="K124" s="218"/>
      <c r="L124" s="223"/>
      <c r="M124" s="224"/>
      <c r="N124" s="225"/>
      <c r="O124" s="225"/>
      <c r="P124" s="225"/>
      <c r="Q124" s="225"/>
      <c r="R124" s="225"/>
      <c r="S124" s="225"/>
      <c r="T124" s="226"/>
      <c r="AT124" s="227" t="s">
        <v>141</v>
      </c>
      <c r="AU124" s="227" t="s">
        <v>83</v>
      </c>
      <c r="AV124" s="15" t="s">
        <v>135</v>
      </c>
      <c r="AW124" s="15" t="s">
        <v>34</v>
      </c>
      <c r="AX124" s="15" t="s">
        <v>81</v>
      </c>
      <c r="AY124" s="227" t="s">
        <v>128</v>
      </c>
    </row>
    <row r="125" spans="1:65" s="12" customFormat="1" ht="22.8" customHeight="1">
      <c r="B125" s="160"/>
      <c r="C125" s="161"/>
      <c r="D125" s="162" t="s">
        <v>72</v>
      </c>
      <c r="E125" s="174" t="s">
        <v>213</v>
      </c>
      <c r="F125" s="174" t="s">
        <v>491</v>
      </c>
      <c r="G125" s="161"/>
      <c r="H125" s="161"/>
      <c r="I125" s="164"/>
      <c r="J125" s="175">
        <f>BK125</f>
        <v>0</v>
      </c>
      <c r="K125" s="161"/>
      <c r="L125" s="166"/>
      <c r="M125" s="167"/>
      <c r="N125" s="168"/>
      <c r="O125" s="168"/>
      <c r="P125" s="169">
        <f>SUM(P126:P134)</f>
        <v>0</v>
      </c>
      <c r="Q125" s="168"/>
      <c r="R125" s="169">
        <f>SUM(R126:R134)</f>
        <v>0</v>
      </c>
      <c r="S125" s="168"/>
      <c r="T125" s="170">
        <f>SUM(T126:T134)</f>
        <v>48</v>
      </c>
      <c r="AR125" s="171" t="s">
        <v>81</v>
      </c>
      <c r="AT125" s="172" t="s">
        <v>72</v>
      </c>
      <c r="AU125" s="172" t="s">
        <v>81</v>
      </c>
      <c r="AY125" s="171" t="s">
        <v>128</v>
      </c>
      <c r="BK125" s="173">
        <f>SUM(BK126:BK134)</f>
        <v>0</v>
      </c>
    </row>
    <row r="126" spans="1:65" s="2" customFormat="1" ht="16.5" customHeight="1">
      <c r="A126" s="36"/>
      <c r="B126" s="37"/>
      <c r="C126" s="176" t="s">
        <v>173</v>
      </c>
      <c r="D126" s="176" t="s">
        <v>130</v>
      </c>
      <c r="E126" s="177" t="s">
        <v>570</v>
      </c>
      <c r="F126" s="178" t="s">
        <v>571</v>
      </c>
      <c r="G126" s="179" t="s">
        <v>155</v>
      </c>
      <c r="H126" s="180">
        <v>24</v>
      </c>
      <c r="I126" s="181"/>
      <c r="J126" s="182">
        <f>ROUND(I126*H126,2)</f>
        <v>0</v>
      </c>
      <c r="K126" s="178" t="s">
        <v>134</v>
      </c>
      <c r="L126" s="41"/>
      <c r="M126" s="183" t="s">
        <v>28</v>
      </c>
      <c r="N126" s="184" t="s">
        <v>46</v>
      </c>
      <c r="O126" s="67"/>
      <c r="P126" s="185">
        <f>O126*H126</f>
        <v>0</v>
      </c>
      <c r="Q126" s="185">
        <v>0</v>
      </c>
      <c r="R126" s="185">
        <f>Q126*H126</f>
        <v>0</v>
      </c>
      <c r="S126" s="185">
        <v>2</v>
      </c>
      <c r="T126" s="186">
        <f>S126*H126</f>
        <v>48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7" t="s">
        <v>135</v>
      </c>
      <c r="AT126" s="187" t="s">
        <v>130</v>
      </c>
      <c r="AU126" s="187" t="s">
        <v>83</v>
      </c>
      <c r="AY126" s="19" t="s">
        <v>128</v>
      </c>
      <c r="BE126" s="188">
        <f>IF(N126="základní",J126,0)</f>
        <v>0</v>
      </c>
      <c r="BF126" s="188">
        <f>IF(N126="snížená",J126,0)</f>
        <v>0</v>
      </c>
      <c r="BG126" s="188">
        <f>IF(N126="zákl. přenesená",J126,0)</f>
        <v>0</v>
      </c>
      <c r="BH126" s="188">
        <f>IF(N126="sníž. přenesená",J126,0)</f>
        <v>0</v>
      </c>
      <c r="BI126" s="188">
        <f>IF(N126="nulová",J126,0)</f>
        <v>0</v>
      </c>
      <c r="BJ126" s="19" t="s">
        <v>135</v>
      </c>
      <c r="BK126" s="188">
        <f>ROUND(I126*H126,2)</f>
        <v>0</v>
      </c>
      <c r="BL126" s="19" t="s">
        <v>135</v>
      </c>
      <c r="BM126" s="187" t="s">
        <v>572</v>
      </c>
    </row>
    <row r="127" spans="1:65" s="2" customFormat="1" ht="10.199999999999999">
      <c r="A127" s="36"/>
      <c r="B127" s="37"/>
      <c r="C127" s="38"/>
      <c r="D127" s="189" t="s">
        <v>137</v>
      </c>
      <c r="E127" s="38"/>
      <c r="F127" s="190" t="s">
        <v>573</v>
      </c>
      <c r="G127" s="38"/>
      <c r="H127" s="38"/>
      <c r="I127" s="191"/>
      <c r="J127" s="38"/>
      <c r="K127" s="38"/>
      <c r="L127" s="41"/>
      <c r="M127" s="192"/>
      <c r="N127" s="193"/>
      <c r="O127" s="67"/>
      <c r="P127" s="67"/>
      <c r="Q127" s="67"/>
      <c r="R127" s="67"/>
      <c r="S127" s="67"/>
      <c r="T127" s="68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9" t="s">
        <v>137</v>
      </c>
      <c r="AU127" s="19" t="s">
        <v>83</v>
      </c>
    </row>
    <row r="128" spans="1:65" s="2" customFormat="1" ht="10.199999999999999">
      <c r="A128" s="36"/>
      <c r="B128" s="37"/>
      <c r="C128" s="38"/>
      <c r="D128" s="194" t="s">
        <v>139</v>
      </c>
      <c r="E128" s="38"/>
      <c r="F128" s="195" t="s">
        <v>574</v>
      </c>
      <c r="G128" s="38"/>
      <c r="H128" s="38"/>
      <c r="I128" s="191"/>
      <c r="J128" s="38"/>
      <c r="K128" s="38"/>
      <c r="L128" s="41"/>
      <c r="M128" s="192"/>
      <c r="N128" s="193"/>
      <c r="O128" s="67"/>
      <c r="P128" s="67"/>
      <c r="Q128" s="67"/>
      <c r="R128" s="67"/>
      <c r="S128" s="67"/>
      <c r="T128" s="68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139</v>
      </c>
      <c r="AU128" s="19" t="s">
        <v>83</v>
      </c>
    </row>
    <row r="129" spans="1:65" s="13" customFormat="1" ht="10.199999999999999">
      <c r="B129" s="196"/>
      <c r="C129" s="197"/>
      <c r="D129" s="189" t="s">
        <v>141</v>
      </c>
      <c r="E129" s="198" t="s">
        <v>28</v>
      </c>
      <c r="F129" s="199" t="s">
        <v>718</v>
      </c>
      <c r="G129" s="197"/>
      <c r="H129" s="198" t="s">
        <v>28</v>
      </c>
      <c r="I129" s="200"/>
      <c r="J129" s="197"/>
      <c r="K129" s="197"/>
      <c r="L129" s="201"/>
      <c r="M129" s="202"/>
      <c r="N129" s="203"/>
      <c r="O129" s="203"/>
      <c r="P129" s="203"/>
      <c r="Q129" s="203"/>
      <c r="R129" s="203"/>
      <c r="S129" s="203"/>
      <c r="T129" s="204"/>
      <c r="AT129" s="205" t="s">
        <v>141</v>
      </c>
      <c r="AU129" s="205" t="s">
        <v>83</v>
      </c>
      <c r="AV129" s="13" t="s">
        <v>81</v>
      </c>
      <c r="AW129" s="13" t="s">
        <v>34</v>
      </c>
      <c r="AX129" s="13" t="s">
        <v>73</v>
      </c>
      <c r="AY129" s="205" t="s">
        <v>128</v>
      </c>
    </row>
    <row r="130" spans="1:65" s="13" customFormat="1" ht="10.199999999999999">
      <c r="B130" s="196"/>
      <c r="C130" s="197"/>
      <c r="D130" s="189" t="s">
        <v>141</v>
      </c>
      <c r="E130" s="198" t="s">
        <v>28</v>
      </c>
      <c r="F130" s="199" t="s">
        <v>710</v>
      </c>
      <c r="G130" s="197"/>
      <c r="H130" s="198" t="s">
        <v>28</v>
      </c>
      <c r="I130" s="200"/>
      <c r="J130" s="197"/>
      <c r="K130" s="197"/>
      <c r="L130" s="201"/>
      <c r="M130" s="202"/>
      <c r="N130" s="203"/>
      <c r="O130" s="203"/>
      <c r="P130" s="203"/>
      <c r="Q130" s="203"/>
      <c r="R130" s="203"/>
      <c r="S130" s="203"/>
      <c r="T130" s="204"/>
      <c r="AT130" s="205" t="s">
        <v>141</v>
      </c>
      <c r="AU130" s="205" t="s">
        <v>83</v>
      </c>
      <c r="AV130" s="13" t="s">
        <v>81</v>
      </c>
      <c r="AW130" s="13" t="s">
        <v>34</v>
      </c>
      <c r="AX130" s="13" t="s">
        <v>73</v>
      </c>
      <c r="AY130" s="205" t="s">
        <v>128</v>
      </c>
    </row>
    <row r="131" spans="1:65" s="14" customFormat="1" ht="10.199999999999999">
      <c r="B131" s="206"/>
      <c r="C131" s="207"/>
      <c r="D131" s="189" t="s">
        <v>141</v>
      </c>
      <c r="E131" s="208" t="s">
        <v>28</v>
      </c>
      <c r="F131" s="209" t="s">
        <v>719</v>
      </c>
      <c r="G131" s="207"/>
      <c r="H131" s="210">
        <v>19</v>
      </c>
      <c r="I131" s="211"/>
      <c r="J131" s="207"/>
      <c r="K131" s="207"/>
      <c r="L131" s="212"/>
      <c r="M131" s="213"/>
      <c r="N131" s="214"/>
      <c r="O131" s="214"/>
      <c r="P131" s="214"/>
      <c r="Q131" s="214"/>
      <c r="R131" s="214"/>
      <c r="S131" s="214"/>
      <c r="T131" s="215"/>
      <c r="AT131" s="216" t="s">
        <v>141</v>
      </c>
      <c r="AU131" s="216" t="s">
        <v>83</v>
      </c>
      <c r="AV131" s="14" t="s">
        <v>83</v>
      </c>
      <c r="AW131" s="14" t="s">
        <v>34</v>
      </c>
      <c r="AX131" s="14" t="s">
        <v>73</v>
      </c>
      <c r="AY131" s="216" t="s">
        <v>128</v>
      </c>
    </row>
    <row r="132" spans="1:65" s="13" customFormat="1" ht="10.199999999999999">
      <c r="B132" s="196"/>
      <c r="C132" s="197"/>
      <c r="D132" s="189" t="s">
        <v>141</v>
      </c>
      <c r="E132" s="198" t="s">
        <v>28</v>
      </c>
      <c r="F132" s="199" t="s">
        <v>708</v>
      </c>
      <c r="G132" s="197"/>
      <c r="H132" s="198" t="s">
        <v>28</v>
      </c>
      <c r="I132" s="200"/>
      <c r="J132" s="197"/>
      <c r="K132" s="197"/>
      <c r="L132" s="201"/>
      <c r="M132" s="202"/>
      <c r="N132" s="203"/>
      <c r="O132" s="203"/>
      <c r="P132" s="203"/>
      <c r="Q132" s="203"/>
      <c r="R132" s="203"/>
      <c r="S132" s="203"/>
      <c r="T132" s="204"/>
      <c r="AT132" s="205" t="s">
        <v>141</v>
      </c>
      <c r="AU132" s="205" t="s">
        <v>83</v>
      </c>
      <c r="AV132" s="13" t="s">
        <v>81</v>
      </c>
      <c r="AW132" s="13" t="s">
        <v>34</v>
      </c>
      <c r="AX132" s="13" t="s">
        <v>73</v>
      </c>
      <c r="AY132" s="205" t="s">
        <v>128</v>
      </c>
    </row>
    <row r="133" spans="1:65" s="14" customFormat="1" ht="10.199999999999999">
      <c r="B133" s="206"/>
      <c r="C133" s="207"/>
      <c r="D133" s="189" t="s">
        <v>141</v>
      </c>
      <c r="E133" s="208" t="s">
        <v>28</v>
      </c>
      <c r="F133" s="209" t="s">
        <v>720</v>
      </c>
      <c r="G133" s="207"/>
      <c r="H133" s="210">
        <v>5</v>
      </c>
      <c r="I133" s="211"/>
      <c r="J133" s="207"/>
      <c r="K133" s="207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141</v>
      </c>
      <c r="AU133" s="216" t="s">
        <v>83</v>
      </c>
      <c r="AV133" s="14" t="s">
        <v>83</v>
      </c>
      <c r="AW133" s="14" t="s">
        <v>34</v>
      </c>
      <c r="AX133" s="14" t="s">
        <v>73</v>
      </c>
      <c r="AY133" s="216" t="s">
        <v>128</v>
      </c>
    </row>
    <row r="134" spans="1:65" s="15" customFormat="1" ht="10.199999999999999">
      <c r="B134" s="217"/>
      <c r="C134" s="218"/>
      <c r="D134" s="189" t="s">
        <v>141</v>
      </c>
      <c r="E134" s="219" t="s">
        <v>28</v>
      </c>
      <c r="F134" s="220" t="s">
        <v>164</v>
      </c>
      <c r="G134" s="218"/>
      <c r="H134" s="221">
        <v>24</v>
      </c>
      <c r="I134" s="222"/>
      <c r="J134" s="218"/>
      <c r="K134" s="218"/>
      <c r="L134" s="223"/>
      <c r="M134" s="224"/>
      <c r="N134" s="225"/>
      <c r="O134" s="225"/>
      <c r="P134" s="225"/>
      <c r="Q134" s="225"/>
      <c r="R134" s="225"/>
      <c r="S134" s="225"/>
      <c r="T134" s="226"/>
      <c r="AT134" s="227" t="s">
        <v>141</v>
      </c>
      <c r="AU134" s="227" t="s">
        <v>83</v>
      </c>
      <c r="AV134" s="15" t="s">
        <v>135</v>
      </c>
      <c r="AW134" s="15" t="s">
        <v>34</v>
      </c>
      <c r="AX134" s="15" t="s">
        <v>81</v>
      </c>
      <c r="AY134" s="227" t="s">
        <v>128</v>
      </c>
    </row>
    <row r="135" spans="1:65" s="12" customFormat="1" ht="22.8" customHeight="1">
      <c r="B135" s="160"/>
      <c r="C135" s="161"/>
      <c r="D135" s="162" t="s">
        <v>72</v>
      </c>
      <c r="E135" s="174" t="s">
        <v>622</v>
      </c>
      <c r="F135" s="174" t="s">
        <v>623</v>
      </c>
      <c r="G135" s="161"/>
      <c r="H135" s="161"/>
      <c r="I135" s="164"/>
      <c r="J135" s="175">
        <f>BK135</f>
        <v>0</v>
      </c>
      <c r="K135" s="161"/>
      <c r="L135" s="166"/>
      <c r="M135" s="167"/>
      <c r="N135" s="168"/>
      <c r="O135" s="168"/>
      <c r="P135" s="169">
        <f>SUM(P136:P143)</f>
        <v>0</v>
      </c>
      <c r="Q135" s="168"/>
      <c r="R135" s="169">
        <f>SUM(R136:R143)</f>
        <v>0</v>
      </c>
      <c r="S135" s="168"/>
      <c r="T135" s="170">
        <f>SUM(T136:T143)</f>
        <v>0</v>
      </c>
      <c r="AR135" s="171" t="s">
        <v>81</v>
      </c>
      <c r="AT135" s="172" t="s">
        <v>72</v>
      </c>
      <c r="AU135" s="172" t="s">
        <v>81</v>
      </c>
      <c r="AY135" s="171" t="s">
        <v>128</v>
      </c>
      <c r="BK135" s="173">
        <f>SUM(BK136:BK143)</f>
        <v>0</v>
      </c>
    </row>
    <row r="136" spans="1:65" s="2" customFormat="1" ht="16.5" customHeight="1">
      <c r="A136" s="36"/>
      <c r="B136" s="37"/>
      <c r="C136" s="176" t="s">
        <v>185</v>
      </c>
      <c r="D136" s="176" t="s">
        <v>130</v>
      </c>
      <c r="E136" s="177" t="s">
        <v>625</v>
      </c>
      <c r="F136" s="178" t="s">
        <v>626</v>
      </c>
      <c r="G136" s="179" t="s">
        <v>244</v>
      </c>
      <c r="H136" s="180">
        <v>52.8</v>
      </c>
      <c r="I136" s="181"/>
      <c r="J136" s="182">
        <f>ROUND(I136*H136,2)</f>
        <v>0</v>
      </c>
      <c r="K136" s="178" t="s">
        <v>28</v>
      </c>
      <c r="L136" s="41"/>
      <c r="M136" s="183" t="s">
        <v>28</v>
      </c>
      <c r="N136" s="184" t="s">
        <v>46</v>
      </c>
      <c r="O136" s="67"/>
      <c r="P136" s="185">
        <f>O136*H136</f>
        <v>0</v>
      </c>
      <c r="Q136" s="185">
        <v>0</v>
      </c>
      <c r="R136" s="185">
        <f>Q136*H136</f>
        <v>0</v>
      </c>
      <c r="S136" s="185">
        <v>0</v>
      </c>
      <c r="T136" s="18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7" t="s">
        <v>135</v>
      </c>
      <c r="AT136" s="187" t="s">
        <v>130</v>
      </c>
      <c r="AU136" s="187" t="s">
        <v>83</v>
      </c>
      <c r="AY136" s="19" t="s">
        <v>128</v>
      </c>
      <c r="BE136" s="188">
        <f>IF(N136="základní",J136,0)</f>
        <v>0</v>
      </c>
      <c r="BF136" s="188">
        <f>IF(N136="snížená",J136,0)</f>
        <v>0</v>
      </c>
      <c r="BG136" s="188">
        <f>IF(N136="zákl. přenesená",J136,0)</f>
        <v>0</v>
      </c>
      <c r="BH136" s="188">
        <f>IF(N136="sníž. přenesená",J136,0)</f>
        <v>0</v>
      </c>
      <c r="BI136" s="188">
        <f>IF(N136="nulová",J136,0)</f>
        <v>0</v>
      </c>
      <c r="BJ136" s="19" t="s">
        <v>135</v>
      </c>
      <c r="BK136" s="188">
        <f>ROUND(I136*H136,2)</f>
        <v>0</v>
      </c>
      <c r="BL136" s="19" t="s">
        <v>135</v>
      </c>
      <c r="BM136" s="187" t="s">
        <v>721</v>
      </c>
    </row>
    <row r="137" spans="1:65" s="2" customFormat="1" ht="19.2">
      <c r="A137" s="36"/>
      <c r="B137" s="37"/>
      <c r="C137" s="38"/>
      <c r="D137" s="189" t="s">
        <v>137</v>
      </c>
      <c r="E137" s="38"/>
      <c r="F137" s="190" t="s">
        <v>628</v>
      </c>
      <c r="G137" s="38"/>
      <c r="H137" s="38"/>
      <c r="I137" s="191"/>
      <c r="J137" s="38"/>
      <c r="K137" s="38"/>
      <c r="L137" s="41"/>
      <c r="M137" s="192"/>
      <c r="N137" s="193"/>
      <c r="O137" s="67"/>
      <c r="P137" s="67"/>
      <c r="Q137" s="67"/>
      <c r="R137" s="67"/>
      <c r="S137" s="67"/>
      <c r="T137" s="68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9" t="s">
        <v>137</v>
      </c>
      <c r="AU137" s="19" t="s">
        <v>83</v>
      </c>
    </row>
    <row r="138" spans="1:65" s="13" customFormat="1" ht="10.199999999999999">
      <c r="B138" s="196"/>
      <c r="C138" s="197"/>
      <c r="D138" s="189" t="s">
        <v>141</v>
      </c>
      <c r="E138" s="198" t="s">
        <v>28</v>
      </c>
      <c r="F138" s="199" t="s">
        <v>722</v>
      </c>
      <c r="G138" s="197"/>
      <c r="H138" s="198" t="s">
        <v>28</v>
      </c>
      <c r="I138" s="200"/>
      <c r="J138" s="197"/>
      <c r="K138" s="197"/>
      <c r="L138" s="201"/>
      <c r="M138" s="202"/>
      <c r="N138" s="203"/>
      <c r="O138" s="203"/>
      <c r="P138" s="203"/>
      <c r="Q138" s="203"/>
      <c r="R138" s="203"/>
      <c r="S138" s="203"/>
      <c r="T138" s="204"/>
      <c r="AT138" s="205" t="s">
        <v>141</v>
      </c>
      <c r="AU138" s="205" t="s">
        <v>83</v>
      </c>
      <c r="AV138" s="13" t="s">
        <v>81</v>
      </c>
      <c r="AW138" s="13" t="s">
        <v>34</v>
      </c>
      <c r="AX138" s="13" t="s">
        <v>73</v>
      </c>
      <c r="AY138" s="205" t="s">
        <v>128</v>
      </c>
    </row>
    <row r="139" spans="1:65" s="13" customFormat="1" ht="10.199999999999999">
      <c r="B139" s="196"/>
      <c r="C139" s="197"/>
      <c r="D139" s="189" t="s">
        <v>141</v>
      </c>
      <c r="E139" s="198" t="s">
        <v>28</v>
      </c>
      <c r="F139" s="199" t="s">
        <v>723</v>
      </c>
      <c r="G139" s="197"/>
      <c r="H139" s="198" t="s">
        <v>28</v>
      </c>
      <c r="I139" s="200"/>
      <c r="J139" s="197"/>
      <c r="K139" s="197"/>
      <c r="L139" s="201"/>
      <c r="M139" s="202"/>
      <c r="N139" s="203"/>
      <c r="O139" s="203"/>
      <c r="P139" s="203"/>
      <c r="Q139" s="203"/>
      <c r="R139" s="203"/>
      <c r="S139" s="203"/>
      <c r="T139" s="204"/>
      <c r="AT139" s="205" t="s">
        <v>141</v>
      </c>
      <c r="AU139" s="205" t="s">
        <v>83</v>
      </c>
      <c r="AV139" s="13" t="s">
        <v>81</v>
      </c>
      <c r="AW139" s="13" t="s">
        <v>34</v>
      </c>
      <c r="AX139" s="13" t="s">
        <v>73</v>
      </c>
      <c r="AY139" s="205" t="s">
        <v>128</v>
      </c>
    </row>
    <row r="140" spans="1:65" s="14" customFormat="1" ht="10.199999999999999">
      <c r="B140" s="206"/>
      <c r="C140" s="207"/>
      <c r="D140" s="189" t="s">
        <v>141</v>
      </c>
      <c r="E140" s="208" t="s">
        <v>28</v>
      </c>
      <c r="F140" s="209" t="s">
        <v>724</v>
      </c>
      <c r="G140" s="207"/>
      <c r="H140" s="210">
        <v>41.8</v>
      </c>
      <c r="I140" s="211"/>
      <c r="J140" s="207"/>
      <c r="K140" s="207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141</v>
      </c>
      <c r="AU140" s="216" t="s">
        <v>83</v>
      </c>
      <c r="AV140" s="14" t="s">
        <v>83</v>
      </c>
      <c r="AW140" s="14" t="s">
        <v>34</v>
      </c>
      <c r="AX140" s="14" t="s">
        <v>73</v>
      </c>
      <c r="AY140" s="216" t="s">
        <v>128</v>
      </c>
    </row>
    <row r="141" spans="1:65" s="13" customFormat="1" ht="10.199999999999999">
      <c r="B141" s="196"/>
      <c r="C141" s="197"/>
      <c r="D141" s="189" t="s">
        <v>141</v>
      </c>
      <c r="E141" s="198" t="s">
        <v>28</v>
      </c>
      <c r="F141" s="199" t="s">
        <v>725</v>
      </c>
      <c r="G141" s="197"/>
      <c r="H141" s="198" t="s">
        <v>28</v>
      </c>
      <c r="I141" s="200"/>
      <c r="J141" s="197"/>
      <c r="K141" s="197"/>
      <c r="L141" s="201"/>
      <c r="M141" s="202"/>
      <c r="N141" s="203"/>
      <c r="O141" s="203"/>
      <c r="P141" s="203"/>
      <c r="Q141" s="203"/>
      <c r="R141" s="203"/>
      <c r="S141" s="203"/>
      <c r="T141" s="204"/>
      <c r="AT141" s="205" t="s">
        <v>141</v>
      </c>
      <c r="AU141" s="205" t="s">
        <v>83</v>
      </c>
      <c r="AV141" s="13" t="s">
        <v>81</v>
      </c>
      <c r="AW141" s="13" t="s">
        <v>34</v>
      </c>
      <c r="AX141" s="13" t="s">
        <v>73</v>
      </c>
      <c r="AY141" s="205" t="s">
        <v>128</v>
      </c>
    </row>
    <row r="142" spans="1:65" s="14" customFormat="1" ht="10.199999999999999">
      <c r="B142" s="206"/>
      <c r="C142" s="207"/>
      <c r="D142" s="189" t="s">
        <v>141</v>
      </c>
      <c r="E142" s="208" t="s">
        <v>28</v>
      </c>
      <c r="F142" s="209" t="s">
        <v>726</v>
      </c>
      <c r="G142" s="207"/>
      <c r="H142" s="210">
        <v>11</v>
      </c>
      <c r="I142" s="211"/>
      <c r="J142" s="207"/>
      <c r="K142" s="207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141</v>
      </c>
      <c r="AU142" s="216" t="s">
        <v>83</v>
      </c>
      <c r="AV142" s="14" t="s">
        <v>83</v>
      </c>
      <c r="AW142" s="14" t="s">
        <v>34</v>
      </c>
      <c r="AX142" s="14" t="s">
        <v>73</v>
      </c>
      <c r="AY142" s="216" t="s">
        <v>128</v>
      </c>
    </row>
    <row r="143" spans="1:65" s="15" customFormat="1" ht="10.199999999999999">
      <c r="B143" s="217"/>
      <c r="C143" s="218"/>
      <c r="D143" s="189" t="s">
        <v>141</v>
      </c>
      <c r="E143" s="219" t="s">
        <v>28</v>
      </c>
      <c r="F143" s="220" t="s">
        <v>164</v>
      </c>
      <c r="G143" s="218"/>
      <c r="H143" s="221">
        <v>52.8</v>
      </c>
      <c r="I143" s="222"/>
      <c r="J143" s="218"/>
      <c r="K143" s="218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141</v>
      </c>
      <c r="AU143" s="227" t="s">
        <v>83</v>
      </c>
      <c r="AV143" s="15" t="s">
        <v>135</v>
      </c>
      <c r="AW143" s="15" t="s">
        <v>34</v>
      </c>
      <c r="AX143" s="15" t="s">
        <v>81</v>
      </c>
      <c r="AY143" s="227" t="s">
        <v>128</v>
      </c>
    </row>
    <row r="144" spans="1:65" s="12" customFormat="1" ht="22.8" customHeight="1">
      <c r="B144" s="160"/>
      <c r="C144" s="161"/>
      <c r="D144" s="162" t="s">
        <v>72</v>
      </c>
      <c r="E144" s="174" t="s">
        <v>644</v>
      </c>
      <c r="F144" s="174" t="s">
        <v>645</v>
      </c>
      <c r="G144" s="161"/>
      <c r="H144" s="161"/>
      <c r="I144" s="164"/>
      <c r="J144" s="175">
        <f>BK144</f>
        <v>0</v>
      </c>
      <c r="K144" s="161"/>
      <c r="L144" s="166"/>
      <c r="M144" s="167"/>
      <c r="N144" s="168"/>
      <c r="O144" s="168"/>
      <c r="P144" s="169">
        <f>SUM(P145:P147)</f>
        <v>0</v>
      </c>
      <c r="Q144" s="168"/>
      <c r="R144" s="169">
        <f>SUM(R145:R147)</f>
        <v>0</v>
      </c>
      <c r="S144" s="168"/>
      <c r="T144" s="170">
        <f>SUM(T145:T147)</f>
        <v>0</v>
      </c>
      <c r="AR144" s="171" t="s">
        <v>81</v>
      </c>
      <c r="AT144" s="172" t="s">
        <v>72</v>
      </c>
      <c r="AU144" s="172" t="s">
        <v>81</v>
      </c>
      <c r="AY144" s="171" t="s">
        <v>128</v>
      </c>
      <c r="BK144" s="173">
        <f>SUM(BK145:BK147)</f>
        <v>0</v>
      </c>
    </row>
    <row r="145" spans="1:65" s="2" customFormat="1" ht="16.5" customHeight="1">
      <c r="A145" s="36"/>
      <c r="B145" s="37"/>
      <c r="C145" s="176" t="s">
        <v>195</v>
      </c>
      <c r="D145" s="176" t="s">
        <v>130</v>
      </c>
      <c r="E145" s="177" t="s">
        <v>647</v>
      </c>
      <c r="F145" s="178" t="s">
        <v>648</v>
      </c>
      <c r="G145" s="179" t="s">
        <v>244</v>
      </c>
      <c r="H145" s="180">
        <v>97.790999999999997</v>
      </c>
      <c r="I145" s="181"/>
      <c r="J145" s="182">
        <f>ROUND(I145*H145,2)</f>
        <v>0</v>
      </c>
      <c r="K145" s="178" t="s">
        <v>134</v>
      </c>
      <c r="L145" s="41"/>
      <c r="M145" s="183" t="s">
        <v>28</v>
      </c>
      <c r="N145" s="184" t="s">
        <v>46</v>
      </c>
      <c r="O145" s="67"/>
      <c r="P145" s="185">
        <f>O145*H145</f>
        <v>0</v>
      </c>
      <c r="Q145" s="185">
        <v>0</v>
      </c>
      <c r="R145" s="185">
        <f>Q145*H145</f>
        <v>0</v>
      </c>
      <c r="S145" s="185">
        <v>0</v>
      </c>
      <c r="T145" s="18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7" t="s">
        <v>135</v>
      </c>
      <c r="AT145" s="187" t="s">
        <v>130</v>
      </c>
      <c r="AU145" s="187" t="s">
        <v>83</v>
      </c>
      <c r="AY145" s="19" t="s">
        <v>128</v>
      </c>
      <c r="BE145" s="188">
        <f>IF(N145="základní",J145,0)</f>
        <v>0</v>
      </c>
      <c r="BF145" s="188">
        <f>IF(N145="snížená",J145,0)</f>
        <v>0</v>
      </c>
      <c r="BG145" s="188">
        <f>IF(N145="zákl. přenesená",J145,0)</f>
        <v>0</v>
      </c>
      <c r="BH145" s="188">
        <f>IF(N145="sníž. přenesená",J145,0)</f>
        <v>0</v>
      </c>
      <c r="BI145" s="188">
        <f>IF(N145="nulová",J145,0)</f>
        <v>0</v>
      </c>
      <c r="BJ145" s="19" t="s">
        <v>135</v>
      </c>
      <c r="BK145" s="188">
        <f>ROUND(I145*H145,2)</f>
        <v>0</v>
      </c>
      <c r="BL145" s="19" t="s">
        <v>135</v>
      </c>
      <c r="BM145" s="187" t="s">
        <v>649</v>
      </c>
    </row>
    <row r="146" spans="1:65" s="2" customFormat="1" ht="10.199999999999999">
      <c r="A146" s="36"/>
      <c r="B146" s="37"/>
      <c r="C146" s="38"/>
      <c r="D146" s="189" t="s">
        <v>137</v>
      </c>
      <c r="E146" s="38"/>
      <c r="F146" s="190" t="s">
        <v>650</v>
      </c>
      <c r="G146" s="38"/>
      <c r="H146" s="38"/>
      <c r="I146" s="191"/>
      <c r="J146" s="38"/>
      <c r="K146" s="38"/>
      <c r="L146" s="41"/>
      <c r="M146" s="192"/>
      <c r="N146" s="193"/>
      <c r="O146" s="67"/>
      <c r="P146" s="67"/>
      <c r="Q146" s="67"/>
      <c r="R146" s="67"/>
      <c r="S146" s="67"/>
      <c r="T146" s="68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137</v>
      </c>
      <c r="AU146" s="19" t="s">
        <v>83</v>
      </c>
    </row>
    <row r="147" spans="1:65" s="2" customFormat="1" ht="10.199999999999999">
      <c r="A147" s="36"/>
      <c r="B147" s="37"/>
      <c r="C147" s="38"/>
      <c r="D147" s="194" t="s">
        <v>139</v>
      </c>
      <c r="E147" s="38"/>
      <c r="F147" s="195" t="s">
        <v>651</v>
      </c>
      <c r="G147" s="38"/>
      <c r="H147" s="38"/>
      <c r="I147" s="191"/>
      <c r="J147" s="38"/>
      <c r="K147" s="38"/>
      <c r="L147" s="41"/>
      <c r="M147" s="249"/>
      <c r="N147" s="250"/>
      <c r="O147" s="251"/>
      <c r="P147" s="251"/>
      <c r="Q147" s="251"/>
      <c r="R147" s="251"/>
      <c r="S147" s="251"/>
      <c r="T147" s="252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139</v>
      </c>
      <c r="AU147" s="19" t="s">
        <v>83</v>
      </c>
    </row>
    <row r="148" spans="1:65" s="2" customFormat="1" ht="6.9" customHeight="1">
      <c r="A148" s="36"/>
      <c r="B148" s="50"/>
      <c r="C148" s="51"/>
      <c r="D148" s="51"/>
      <c r="E148" s="51"/>
      <c r="F148" s="51"/>
      <c r="G148" s="51"/>
      <c r="H148" s="51"/>
      <c r="I148" s="51"/>
      <c r="J148" s="51"/>
      <c r="K148" s="51"/>
      <c r="L148" s="41"/>
      <c r="M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</row>
  </sheetData>
  <sheetProtection algorithmName="SHA-512" hashValue="0lCG0Uv/kQsvLOsot3hZ31lvGJIh3NWPWkq7ptVgIzDc9+kEqK+Gi5DYN5L6G1wiZxsY2Q9buFST1/nLB/pTgg==" saltValue="6p7uW3Hyd303AqEttoFU7rKDNZFX1X3SHEjL16ar2XTvs5vWF6QBzu/YrbSIe6egCD9cG4DIJmARfk4MBLDPpg==" spinCount="100000" sheet="1" objects="1" scenarios="1" formatColumns="0" formatRows="0" autoFilter="0"/>
  <autoFilter ref="C84:K147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90" r:id="rId1"/>
    <hyperlink ref="F99" r:id="rId2"/>
    <hyperlink ref="F109" r:id="rId3"/>
    <hyperlink ref="F128" r:id="rId4"/>
    <hyperlink ref="F147" r:id="rId5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2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73"/>
      <c r="M2" s="373"/>
      <c r="N2" s="373"/>
      <c r="O2" s="373"/>
      <c r="P2" s="373"/>
      <c r="Q2" s="373"/>
      <c r="R2" s="373"/>
      <c r="S2" s="373"/>
      <c r="T2" s="373"/>
      <c r="U2" s="373"/>
      <c r="V2" s="373"/>
      <c r="AT2" s="19" t="s">
        <v>89</v>
      </c>
    </row>
    <row r="3" spans="1:46" s="1" customFormat="1" ht="6.9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2"/>
      <c r="AT3" s="19" t="s">
        <v>83</v>
      </c>
    </row>
    <row r="4" spans="1:46" s="1" customFormat="1" ht="24.9" customHeight="1">
      <c r="B4" s="22"/>
      <c r="D4" s="106" t="s">
        <v>94</v>
      </c>
      <c r="L4" s="22"/>
      <c r="M4" s="107" t="s">
        <v>10</v>
      </c>
      <c r="AT4" s="19" t="s">
        <v>34</v>
      </c>
    </row>
    <row r="5" spans="1:46" s="1" customFormat="1" ht="6.9" customHeight="1">
      <c r="B5" s="22"/>
      <c r="L5" s="22"/>
    </row>
    <row r="6" spans="1:46" s="1" customFormat="1" ht="12" customHeight="1">
      <c r="B6" s="22"/>
      <c r="D6" s="108" t="s">
        <v>16</v>
      </c>
      <c r="L6" s="22"/>
    </row>
    <row r="7" spans="1:46" s="1" customFormat="1" ht="16.5" customHeight="1">
      <c r="B7" s="22"/>
      <c r="E7" s="374" t="str">
        <f>'Rekapitulace stavby'!K6</f>
        <v>Chrudimka, jez Nemošice, rekonstrukce nábřežních zdí</v>
      </c>
      <c r="F7" s="375"/>
      <c r="G7" s="375"/>
      <c r="H7" s="375"/>
      <c r="L7" s="22"/>
    </row>
    <row r="8" spans="1:46" s="2" customFormat="1" ht="12" customHeight="1">
      <c r="A8" s="36"/>
      <c r="B8" s="41"/>
      <c r="C8" s="36"/>
      <c r="D8" s="108" t="s">
        <v>95</v>
      </c>
      <c r="E8" s="36"/>
      <c r="F8" s="36"/>
      <c r="G8" s="36"/>
      <c r="H8" s="36"/>
      <c r="I8" s="36"/>
      <c r="J8" s="36"/>
      <c r="K8" s="36"/>
      <c r="L8" s="109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76" t="s">
        <v>727</v>
      </c>
      <c r="F9" s="377"/>
      <c r="G9" s="377"/>
      <c r="H9" s="377"/>
      <c r="I9" s="36"/>
      <c r="J9" s="36"/>
      <c r="K9" s="36"/>
      <c r="L9" s="109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.199999999999999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9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8" t="s">
        <v>18</v>
      </c>
      <c r="E11" s="36"/>
      <c r="F11" s="110" t="s">
        <v>19</v>
      </c>
      <c r="G11" s="36"/>
      <c r="H11" s="36"/>
      <c r="I11" s="108" t="s">
        <v>20</v>
      </c>
      <c r="J11" s="110" t="s">
        <v>21</v>
      </c>
      <c r="K11" s="36"/>
      <c r="L11" s="109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8" t="s">
        <v>22</v>
      </c>
      <c r="E12" s="36"/>
      <c r="F12" s="110" t="s">
        <v>23</v>
      </c>
      <c r="G12" s="36"/>
      <c r="H12" s="36"/>
      <c r="I12" s="108" t="s">
        <v>24</v>
      </c>
      <c r="J12" s="111" t="str">
        <f>'Rekapitulace stavby'!AN8</f>
        <v>27. 10. 2021</v>
      </c>
      <c r="K12" s="36"/>
      <c r="L12" s="109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8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9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8" t="s">
        <v>26</v>
      </c>
      <c r="E14" s="36"/>
      <c r="F14" s="36"/>
      <c r="G14" s="36"/>
      <c r="H14" s="36"/>
      <c r="I14" s="108" t="s">
        <v>27</v>
      </c>
      <c r="J14" s="110" t="s">
        <v>28</v>
      </c>
      <c r="K14" s="36"/>
      <c r="L14" s="109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0" t="s">
        <v>29</v>
      </c>
      <c r="F15" s="36"/>
      <c r="G15" s="36"/>
      <c r="H15" s="36"/>
      <c r="I15" s="108" t="s">
        <v>30</v>
      </c>
      <c r="J15" s="110" t="s">
        <v>28</v>
      </c>
      <c r="K15" s="36"/>
      <c r="L15" s="109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9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8" t="s">
        <v>31</v>
      </c>
      <c r="E17" s="36"/>
      <c r="F17" s="36"/>
      <c r="G17" s="36"/>
      <c r="H17" s="36"/>
      <c r="I17" s="108" t="s">
        <v>27</v>
      </c>
      <c r="J17" s="32" t="str">
        <f>'Rekapitulace stavby'!AN13</f>
        <v>Vyplň údaj</v>
      </c>
      <c r="K17" s="36"/>
      <c r="L17" s="109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78" t="str">
        <f>'Rekapitulace stavby'!E14</f>
        <v>Vyplň údaj</v>
      </c>
      <c r="F18" s="379"/>
      <c r="G18" s="379"/>
      <c r="H18" s="379"/>
      <c r="I18" s="108" t="s">
        <v>30</v>
      </c>
      <c r="J18" s="32" t="str">
        <f>'Rekapitulace stavby'!AN14</f>
        <v>Vyplň údaj</v>
      </c>
      <c r="K18" s="36"/>
      <c r="L18" s="109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9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8" t="s">
        <v>33</v>
      </c>
      <c r="E20" s="36"/>
      <c r="F20" s="36"/>
      <c r="G20" s="36"/>
      <c r="H20" s="36"/>
      <c r="I20" s="108" t="s">
        <v>27</v>
      </c>
      <c r="J20" s="110" t="s">
        <v>28</v>
      </c>
      <c r="K20" s="36"/>
      <c r="L20" s="109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0" t="s">
        <v>29</v>
      </c>
      <c r="F21" s="36"/>
      <c r="G21" s="36"/>
      <c r="H21" s="36"/>
      <c r="I21" s="108" t="s">
        <v>30</v>
      </c>
      <c r="J21" s="110" t="s">
        <v>28</v>
      </c>
      <c r="K21" s="36"/>
      <c r="L21" s="109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9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8" t="s">
        <v>35</v>
      </c>
      <c r="E23" s="36"/>
      <c r="F23" s="36"/>
      <c r="G23" s="36"/>
      <c r="H23" s="36"/>
      <c r="I23" s="108" t="s">
        <v>27</v>
      </c>
      <c r="J23" s="110" t="s">
        <v>28</v>
      </c>
      <c r="K23" s="36"/>
      <c r="L23" s="109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0" t="s">
        <v>36</v>
      </c>
      <c r="F24" s="36"/>
      <c r="G24" s="36"/>
      <c r="H24" s="36"/>
      <c r="I24" s="108" t="s">
        <v>30</v>
      </c>
      <c r="J24" s="110" t="s">
        <v>28</v>
      </c>
      <c r="K24" s="36"/>
      <c r="L24" s="109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9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8" t="s">
        <v>37</v>
      </c>
      <c r="E26" s="36"/>
      <c r="F26" s="36"/>
      <c r="G26" s="36"/>
      <c r="H26" s="36"/>
      <c r="I26" s="36"/>
      <c r="J26" s="36"/>
      <c r="K26" s="36"/>
      <c r="L26" s="109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23.25" customHeight="1">
      <c r="A27" s="112"/>
      <c r="B27" s="113"/>
      <c r="C27" s="112"/>
      <c r="D27" s="112"/>
      <c r="E27" s="380" t="s">
        <v>97</v>
      </c>
      <c r="F27" s="380"/>
      <c r="G27" s="380"/>
      <c r="H27" s="380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9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" customHeight="1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6" t="s">
        <v>39</v>
      </c>
      <c r="E30" s="36"/>
      <c r="F30" s="36"/>
      <c r="G30" s="36"/>
      <c r="H30" s="36"/>
      <c r="I30" s="36"/>
      <c r="J30" s="117">
        <f>ROUND(J82, 2)</f>
        <v>0</v>
      </c>
      <c r="K30" s="36"/>
      <c r="L30" s="109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" customHeight="1">
      <c r="A31" s="36"/>
      <c r="B31" s="41"/>
      <c r="C31" s="36"/>
      <c r="D31" s="115"/>
      <c r="E31" s="115"/>
      <c r="F31" s="115"/>
      <c r="G31" s="115"/>
      <c r="H31" s="115"/>
      <c r="I31" s="115"/>
      <c r="J31" s="115"/>
      <c r="K31" s="115"/>
      <c r="L31" s="109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8" t="s">
        <v>41</v>
      </c>
      <c r="G32" s="36"/>
      <c r="H32" s="36"/>
      <c r="I32" s="118" t="s">
        <v>40</v>
      </c>
      <c r="J32" s="118" t="s">
        <v>42</v>
      </c>
      <c r="K32" s="36"/>
      <c r="L32" s="109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hidden="1" customHeight="1">
      <c r="A33" s="36"/>
      <c r="B33" s="41"/>
      <c r="C33" s="36"/>
      <c r="D33" s="119" t="s">
        <v>43</v>
      </c>
      <c r="E33" s="108" t="s">
        <v>44</v>
      </c>
      <c r="F33" s="120">
        <f>ROUND((SUM(BE82:BE201)),  2)</f>
        <v>0</v>
      </c>
      <c r="G33" s="36"/>
      <c r="H33" s="36"/>
      <c r="I33" s="121">
        <v>0.21</v>
      </c>
      <c r="J33" s="120">
        <f>ROUND(((SUM(BE82:BE201))*I33),  2)</f>
        <v>0</v>
      </c>
      <c r="K33" s="36"/>
      <c r="L33" s="109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hidden="1" customHeight="1">
      <c r="A34" s="36"/>
      <c r="B34" s="41"/>
      <c r="C34" s="36"/>
      <c r="D34" s="36"/>
      <c r="E34" s="108" t="s">
        <v>45</v>
      </c>
      <c r="F34" s="120">
        <f>ROUND((SUM(BF82:BF201)),  2)</f>
        <v>0</v>
      </c>
      <c r="G34" s="36"/>
      <c r="H34" s="36"/>
      <c r="I34" s="121">
        <v>0.15</v>
      </c>
      <c r="J34" s="120">
        <f>ROUND(((SUM(BF82:BF201))*I34),  2)</f>
        <v>0</v>
      </c>
      <c r="K34" s="36"/>
      <c r="L34" s="109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customHeight="1">
      <c r="A35" s="36"/>
      <c r="B35" s="41"/>
      <c r="C35" s="36"/>
      <c r="D35" s="108" t="s">
        <v>43</v>
      </c>
      <c r="E35" s="108" t="s">
        <v>46</v>
      </c>
      <c r="F35" s="120">
        <f>ROUND((SUM(BG82:BG201)),  2)</f>
        <v>0</v>
      </c>
      <c r="G35" s="36"/>
      <c r="H35" s="36"/>
      <c r="I35" s="121">
        <v>0.21</v>
      </c>
      <c r="J35" s="120">
        <f>0</f>
        <v>0</v>
      </c>
      <c r="K35" s="36"/>
      <c r="L35" s="109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customHeight="1">
      <c r="A36" s="36"/>
      <c r="B36" s="41"/>
      <c r="C36" s="36"/>
      <c r="D36" s="36"/>
      <c r="E36" s="108" t="s">
        <v>47</v>
      </c>
      <c r="F36" s="120">
        <f>ROUND((SUM(BH82:BH201)),  2)</f>
        <v>0</v>
      </c>
      <c r="G36" s="36"/>
      <c r="H36" s="36"/>
      <c r="I36" s="121">
        <v>0.15</v>
      </c>
      <c r="J36" s="120">
        <f>0</f>
        <v>0</v>
      </c>
      <c r="K36" s="36"/>
      <c r="L36" s="109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8" t="s">
        <v>48</v>
      </c>
      <c r="F37" s="120">
        <f>ROUND((SUM(BI82:BI201)),  2)</f>
        <v>0</v>
      </c>
      <c r="G37" s="36"/>
      <c r="H37" s="36"/>
      <c r="I37" s="121">
        <v>0</v>
      </c>
      <c r="J37" s="120">
        <f>0</f>
        <v>0</v>
      </c>
      <c r="K37" s="36"/>
      <c r="L37" s="109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9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2"/>
      <c r="D39" s="123" t="s">
        <v>49</v>
      </c>
      <c r="E39" s="124"/>
      <c r="F39" s="124"/>
      <c r="G39" s="125" t="s">
        <v>50</v>
      </c>
      <c r="H39" s="126" t="s">
        <v>51</v>
      </c>
      <c r="I39" s="124"/>
      <c r="J39" s="127">
        <f>SUM(J30:J37)</f>
        <v>0</v>
      </c>
      <c r="K39" s="128"/>
      <c r="L39" s="109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" customHeight="1">
      <c r="A44" s="36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" customHeight="1">
      <c r="A45" s="36"/>
      <c r="B45" s="37"/>
      <c r="C45" s="25" t="s">
        <v>98</v>
      </c>
      <c r="D45" s="38"/>
      <c r="E45" s="38"/>
      <c r="F45" s="38"/>
      <c r="G45" s="38"/>
      <c r="H45" s="38"/>
      <c r="I45" s="38"/>
      <c r="J45" s="38"/>
      <c r="K45" s="38"/>
      <c r="L45" s="109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9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9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81" t="str">
        <f>E7</f>
        <v>Chrudimka, jez Nemošice, rekonstrukce nábřežních zdí</v>
      </c>
      <c r="F48" s="382"/>
      <c r="G48" s="382"/>
      <c r="H48" s="382"/>
      <c r="I48" s="38"/>
      <c r="J48" s="38"/>
      <c r="K48" s="38"/>
      <c r="L48" s="109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95</v>
      </c>
      <c r="D49" s="38"/>
      <c r="E49" s="38"/>
      <c r="F49" s="38"/>
      <c r="G49" s="38"/>
      <c r="H49" s="38"/>
      <c r="I49" s="38"/>
      <c r="J49" s="38"/>
      <c r="K49" s="38"/>
      <c r="L49" s="109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34" t="str">
        <f>E9</f>
        <v>2. - SO 02 Štětové stěny</v>
      </c>
      <c r="F50" s="383"/>
      <c r="G50" s="383"/>
      <c r="H50" s="383"/>
      <c r="I50" s="38"/>
      <c r="J50" s="38"/>
      <c r="K50" s="38"/>
      <c r="L50" s="109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9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22</v>
      </c>
      <c r="D52" s="38"/>
      <c r="E52" s="38"/>
      <c r="F52" s="29" t="str">
        <f>F12</f>
        <v>Nemošice</v>
      </c>
      <c r="G52" s="38"/>
      <c r="H52" s="38"/>
      <c r="I52" s="31" t="s">
        <v>24</v>
      </c>
      <c r="J52" s="62" t="str">
        <f>IF(J12="","",J12)</f>
        <v>27. 10. 2021</v>
      </c>
      <c r="K52" s="38"/>
      <c r="L52" s="109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9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40.049999999999997" customHeight="1">
      <c r="A54" s="36"/>
      <c r="B54" s="37"/>
      <c r="C54" s="31" t="s">
        <v>26</v>
      </c>
      <c r="D54" s="38"/>
      <c r="E54" s="38"/>
      <c r="F54" s="29" t="str">
        <f>E15</f>
        <v>Povodí Labe, státní podnik, OIČ, Hradec Králové</v>
      </c>
      <c r="G54" s="38"/>
      <c r="H54" s="38"/>
      <c r="I54" s="31" t="s">
        <v>33</v>
      </c>
      <c r="J54" s="34" t="str">
        <f>E21</f>
        <v>Povodí Labe, státní podnik, OIČ, Hradec Králové</v>
      </c>
      <c r="K54" s="38"/>
      <c r="L54" s="109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15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35</v>
      </c>
      <c r="J55" s="34" t="str">
        <f>E24</f>
        <v>Ing. Eva Morkesová</v>
      </c>
      <c r="K55" s="38"/>
      <c r="L55" s="109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9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3" t="s">
        <v>99</v>
      </c>
      <c r="D57" s="134"/>
      <c r="E57" s="134"/>
      <c r="F57" s="134"/>
      <c r="G57" s="134"/>
      <c r="H57" s="134"/>
      <c r="I57" s="134"/>
      <c r="J57" s="135" t="s">
        <v>100</v>
      </c>
      <c r="K57" s="134"/>
      <c r="L57" s="109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9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8" customHeight="1">
      <c r="A59" s="36"/>
      <c r="B59" s="37"/>
      <c r="C59" s="136" t="s">
        <v>71</v>
      </c>
      <c r="D59" s="38"/>
      <c r="E59" s="38"/>
      <c r="F59" s="38"/>
      <c r="G59" s="38"/>
      <c r="H59" s="38"/>
      <c r="I59" s="38"/>
      <c r="J59" s="80">
        <f>J82</f>
        <v>0</v>
      </c>
      <c r="K59" s="38"/>
      <c r="L59" s="109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101</v>
      </c>
    </row>
    <row r="60" spans="1:47" s="9" customFormat="1" ht="24.9" customHeight="1">
      <c r="B60" s="137"/>
      <c r="C60" s="138"/>
      <c r="D60" s="139" t="s">
        <v>102</v>
      </c>
      <c r="E60" s="140"/>
      <c r="F60" s="140"/>
      <c r="G60" s="140"/>
      <c r="H60" s="140"/>
      <c r="I60" s="140"/>
      <c r="J60" s="141">
        <f>J83</f>
        <v>0</v>
      </c>
      <c r="K60" s="138"/>
      <c r="L60" s="142"/>
    </row>
    <row r="61" spans="1:47" s="10" customFormat="1" ht="19.95" customHeight="1">
      <c r="B61" s="143"/>
      <c r="C61" s="144"/>
      <c r="D61" s="145" t="s">
        <v>103</v>
      </c>
      <c r="E61" s="146"/>
      <c r="F61" s="146"/>
      <c r="G61" s="146"/>
      <c r="H61" s="146"/>
      <c r="I61" s="146"/>
      <c r="J61" s="147">
        <f>J84</f>
        <v>0</v>
      </c>
      <c r="K61" s="144"/>
      <c r="L61" s="148"/>
    </row>
    <row r="62" spans="1:47" s="10" customFormat="1" ht="19.95" customHeight="1">
      <c r="B62" s="143"/>
      <c r="C62" s="144"/>
      <c r="D62" s="145" t="s">
        <v>110</v>
      </c>
      <c r="E62" s="146"/>
      <c r="F62" s="146"/>
      <c r="G62" s="146"/>
      <c r="H62" s="146"/>
      <c r="I62" s="146"/>
      <c r="J62" s="147">
        <f>J198</f>
        <v>0</v>
      </c>
      <c r="K62" s="144"/>
      <c r="L62" s="148"/>
    </row>
    <row r="63" spans="1:47" s="2" customFormat="1" ht="21.75" customHeight="1">
      <c r="A63" s="36"/>
      <c r="B63" s="37"/>
      <c r="C63" s="38"/>
      <c r="D63" s="38"/>
      <c r="E63" s="38"/>
      <c r="F63" s="38"/>
      <c r="G63" s="38"/>
      <c r="H63" s="38"/>
      <c r="I63" s="38"/>
      <c r="J63" s="38"/>
      <c r="K63" s="38"/>
      <c r="L63" s="109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pans="1:47" s="2" customFormat="1" ht="6.9" customHeight="1">
      <c r="A64" s="36"/>
      <c r="B64" s="50"/>
      <c r="C64" s="51"/>
      <c r="D64" s="51"/>
      <c r="E64" s="51"/>
      <c r="F64" s="51"/>
      <c r="G64" s="51"/>
      <c r="H64" s="51"/>
      <c r="I64" s="51"/>
      <c r="J64" s="51"/>
      <c r="K64" s="51"/>
      <c r="L64" s="109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8" spans="1:31" s="2" customFormat="1" ht="6.9" customHeight="1">
      <c r="A68" s="36"/>
      <c r="B68" s="52"/>
      <c r="C68" s="53"/>
      <c r="D68" s="53"/>
      <c r="E68" s="53"/>
      <c r="F68" s="53"/>
      <c r="G68" s="53"/>
      <c r="H68" s="53"/>
      <c r="I68" s="53"/>
      <c r="J68" s="53"/>
      <c r="K68" s="53"/>
      <c r="L68" s="109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24.9" customHeight="1">
      <c r="A69" s="36"/>
      <c r="B69" s="37"/>
      <c r="C69" s="25" t="s">
        <v>113</v>
      </c>
      <c r="D69" s="38"/>
      <c r="E69" s="38"/>
      <c r="F69" s="38"/>
      <c r="G69" s="38"/>
      <c r="H69" s="38"/>
      <c r="I69" s="38"/>
      <c r="J69" s="38"/>
      <c r="K69" s="38"/>
      <c r="L69" s="109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6.9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09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12" customHeight="1">
      <c r="A71" s="36"/>
      <c r="B71" s="37"/>
      <c r="C71" s="31" t="s">
        <v>16</v>
      </c>
      <c r="D71" s="38"/>
      <c r="E71" s="38"/>
      <c r="F71" s="38"/>
      <c r="G71" s="38"/>
      <c r="H71" s="38"/>
      <c r="I71" s="38"/>
      <c r="J71" s="38"/>
      <c r="K71" s="38"/>
      <c r="L71" s="109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16.5" customHeight="1">
      <c r="A72" s="36"/>
      <c r="B72" s="37"/>
      <c r="C72" s="38"/>
      <c r="D72" s="38"/>
      <c r="E72" s="381" t="str">
        <f>E7</f>
        <v>Chrudimka, jez Nemošice, rekonstrukce nábřežních zdí</v>
      </c>
      <c r="F72" s="382"/>
      <c r="G72" s="382"/>
      <c r="H72" s="382"/>
      <c r="I72" s="38"/>
      <c r="J72" s="38"/>
      <c r="K72" s="38"/>
      <c r="L72" s="109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2" customHeight="1">
      <c r="A73" s="36"/>
      <c r="B73" s="37"/>
      <c r="C73" s="31" t="s">
        <v>95</v>
      </c>
      <c r="D73" s="38"/>
      <c r="E73" s="38"/>
      <c r="F73" s="38"/>
      <c r="G73" s="38"/>
      <c r="H73" s="38"/>
      <c r="I73" s="38"/>
      <c r="J73" s="38"/>
      <c r="K73" s="38"/>
      <c r="L73" s="109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6.5" customHeight="1">
      <c r="A74" s="36"/>
      <c r="B74" s="37"/>
      <c r="C74" s="38"/>
      <c r="D74" s="38"/>
      <c r="E74" s="334" t="str">
        <f>E9</f>
        <v>2. - SO 02 Štětové stěny</v>
      </c>
      <c r="F74" s="383"/>
      <c r="G74" s="383"/>
      <c r="H74" s="383"/>
      <c r="I74" s="38"/>
      <c r="J74" s="38"/>
      <c r="K74" s="38"/>
      <c r="L74" s="109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09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22</v>
      </c>
      <c r="D76" s="38"/>
      <c r="E76" s="38"/>
      <c r="F76" s="29" t="str">
        <f>F12</f>
        <v>Nemošice</v>
      </c>
      <c r="G76" s="38"/>
      <c r="H76" s="38"/>
      <c r="I76" s="31" t="s">
        <v>24</v>
      </c>
      <c r="J76" s="62" t="str">
        <f>IF(J12="","",J12)</f>
        <v>27. 10. 2021</v>
      </c>
      <c r="K76" s="38"/>
      <c r="L76" s="109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09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40.049999999999997" customHeight="1">
      <c r="A78" s="36"/>
      <c r="B78" s="37"/>
      <c r="C78" s="31" t="s">
        <v>26</v>
      </c>
      <c r="D78" s="38"/>
      <c r="E78" s="38"/>
      <c r="F78" s="29" t="str">
        <f>E15</f>
        <v>Povodí Labe, státní podnik, OIČ, Hradec Králové</v>
      </c>
      <c r="G78" s="38"/>
      <c r="H78" s="38"/>
      <c r="I78" s="31" t="s">
        <v>33</v>
      </c>
      <c r="J78" s="34" t="str">
        <f>E21</f>
        <v>Povodí Labe, státní podnik, OIČ, Hradec Králové</v>
      </c>
      <c r="K78" s="38"/>
      <c r="L78" s="109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5.15" customHeight="1">
      <c r="A79" s="36"/>
      <c r="B79" s="37"/>
      <c r="C79" s="31" t="s">
        <v>31</v>
      </c>
      <c r="D79" s="38"/>
      <c r="E79" s="38"/>
      <c r="F79" s="29" t="str">
        <f>IF(E18="","",E18)</f>
        <v>Vyplň údaj</v>
      </c>
      <c r="G79" s="38"/>
      <c r="H79" s="38"/>
      <c r="I79" s="31" t="s">
        <v>35</v>
      </c>
      <c r="J79" s="34" t="str">
        <f>E24</f>
        <v>Ing. Eva Morkesová</v>
      </c>
      <c r="K79" s="38"/>
      <c r="L79" s="109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0.3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9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11" customFormat="1" ht="29.25" customHeight="1">
      <c r="A81" s="149"/>
      <c r="B81" s="150"/>
      <c r="C81" s="151" t="s">
        <v>114</v>
      </c>
      <c r="D81" s="152" t="s">
        <v>58</v>
      </c>
      <c r="E81" s="152" t="s">
        <v>54</v>
      </c>
      <c r="F81" s="152" t="s">
        <v>55</v>
      </c>
      <c r="G81" s="152" t="s">
        <v>115</v>
      </c>
      <c r="H81" s="152" t="s">
        <v>116</v>
      </c>
      <c r="I81" s="152" t="s">
        <v>117</v>
      </c>
      <c r="J81" s="152" t="s">
        <v>100</v>
      </c>
      <c r="K81" s="153" t="s">
        <v>118</v>
      </c>
      <c r="L81" s="154"/>
      <c r="M81" s="71" t="s">
        <v>28</v>
      </c>
      <c r="N81" s="72" t="s">
        <v>43</v>
      </c>
      <c r="O81" s="72" t="s">
        <v>119</v>
      </c>
      <c r="P81" s="72" t="s">
        <v>120</v>
      </c>
      <c r="Q81" s="72" t="s">
        <v>121</v>
      </c>
      <c r="R81" s="72" t="s">
        <v>122</v>
      </c>
      <c r="S81" s="72" t="s">
        <v>123</v>
      </c>
      <c r="T81" s="73" t="s">
        <v>124</v>
      </c>
      <c r="U81" s="149"/>
      <c r="V81" s="149"/>
      <c r="W81" s="149"/>
      <c r="X81" s="149"/>
      <c r="Y81" s="149"/>
      <c r="Z81" s="149"/>
      <c r="AA81" s="149"/>
      <c r="AB81" s="149"/>
      <c r="AC81" s="149"/>
      <c r="AD81" s="149"/>
      <c r="AE81" s="149"/>
    </row>
    <row r="82" spans="1:65" s="2" customFormat="1" ht="22.8" customHeight="1">
      <c r="A82" s="36"/>
      <c r="B82" s="37"/>
      <c r="C82" s="78" t="s">
        <v>125</v>
      </c>
      <c r="D82" s="38"/>
      <c r="E82" s="38"/>
      <c r="F82" s="38"/>
      <c r="G82" s="38"/>
      <c r="H82" s="38"/>
      <c r="I82" s="38"/>
      <c r="J82" s="155">
        <f>BK82</f>
        <v>0</v>
      </c>
      <c r="K82" s="38"/>
      <c r="L82" s="41"/>
      <c r="M82" s="74"/>
      <c r="N82" s="156"/>
      <c r="O82" s="75"/>
      <c r="P82" s="157">
        <f>P83</f>
        <v>0</v>
      </c>
      <c r="Q82" s="75"/>
      <c r="R82" s="157">
        <f>R83</f>
        <v>104.9777225</v>
      </c>
      <c r="S82" s="75"/>
      <c r="T82" s="158">
        <f>T83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9" t="s">
        <v>72</v>
      </c>
      <c r="AU82" s="19" t="s">
        <v>101</v>
      </c>
      <c r="BK82" s="159">
        <f>BK83</f>
        <v>0</v>
      </c>
    </row>
    <row r="83" spans="1:65" s="12" customFormat="1" ht="25.95" customHeight="1">
      <c r="B83" s="160"/>
      <c r="C83" s="161"/>
      <c r="D83" s="162" t="s">
        <v>72</v>
      </c>
      <c r="E83" s="163" t="s">
        <v>126</v>
      </c>
      <c r="F83" s="163" t="s">
        <v>127</v>
      </c>
      <c r="G83" s="161"/>
      <c r="H83" s="161"/>
      <c r="I83" s="164"/>
      <c r="J83" s="165">
        <f>BK83</f>
        <v>0</v>
      </c>
      <c r="K83" s="161"/>
      <c r="L83" s="166"/>
      <c r="M83" s="167"/>
      <c r="N83" s="168"/>
      <c r="O83" s="168"/>
      <c r="P83" s="169">
        <f>P84+P198</f>
        <v>0</v>
      </c>
      <c r="Q83" s="168"/>
      <c r="R83" s="169">
        <f>R84+R198</f>
        <v>104.9777225</v>
      </c>
      <c r="S83" s="168"/>
      <c r="T83" s="170">
        <f>T84+T198</f>
        <v>0</v>
      </c>
      <c r="AR83" s="171" t="s">
        <v>81</v>
      </c>
      <c r="AT83" s="172" t="s">
        <v>72</v>
      </c>
      <c r="AU83" s="172" t="s">
        <v>73</v>
      </c>
      <c r="AY83" s="171" t="s">
        <v>128</v>
      </c>
      <c r="BK83" s="173">
        <f>BK84+BK198</f>
        <v>0</v>
      </c>
    </row>
    <row r="84" spans="1:65" s="12" customFormat="1" ht="22.8" customHeight="1">
      <c r="B84" s="160"/>
      <c r="C84" s="161"/>
      <c r="D84" s="162" t="s">
        <v>72</v>
      </c>
      <c r="E84" s="174" t="s">
        <v>81</v>
      </c>
      <c r="F84" s="174" t="s">
        <v>129</v>
      </c>
      <c r="G84" s="161"/>
      <c r="H84" s="161"/>
      <c r="I84" s="164"/>
      <c r="J84" s="175">
        <f>BK84</f>
        <v>0</v>
      </c>
      <c r="K84" s="161"/>
      <c r="L84" s="166"/>
      <c r="M84" s="167"/>
      <c r="N84" s="168"/>
      <c r="O84" s="168"/>
      <c r="P84" s="169">
        <f>SUM(P85:P197)</f>
        <v>0</v>
      </c>
      <c r="Q84" s="168"/>
      <c r="R84" s="169">
        <f>SUM(R85:R197)</f>
        <v>104.9777225</v>
      </c>
      <c r="S84" s="168"/>
      <c r="T84" s="170">
        <f>SUM(T85:T197)</f>
        <v>0</v>
      </c>
      <c r="AR84" s="171" t="s">
        <v>81</v>
      </c>
      <c r="AT84" s="172" t="s">
        <v>72</v>
      </c>
      <c r="AU84" s="172" t="s">
        <v>81</v>
      </c>
      <c r="AY84" s="171" t="s">
        <v>128</v>
      </c>
      <c r="BK84" s="173">
        <f>SUM(BK85:BK197)</f>
        <v>0</v>
      </c>
    </row>
    <row r="85" spans="1:65" s="2" customFormat="1" ht="16.5" customHeight="1">
      <c r="A85" s="36"/>
      <c r="B85" s="37"/>
      <c r="C85" s="176" t="s">
        <v>81</v>
      </c>
      <c r="D85" s="176" t="s">
        <v>130</v>
      </c>
      <c r="E85" s="177" t="s">
        <v>728</v>
      </c>
      <c r="F85" s="178" t="s">
        <v>729</v>
      </c>
      <c r="G85" s="179" t="s">
        <v>730</v>
      </c>
      <c r="H85" s="180">
        <v>720</v>
      </c>
      <c r="I85" s="181"/>
      <c r="J85" s="182">
        <f>ROUND(I85*H85,2)</f>
        <v>0</v>
      </c>
      <c r="K85" s="178" t="s">
        <v>134</v>
      </c>
      <c r="L85" s="41"/>
      <c r="M85" s="183" t="s">
        <v>28</v>
      </c>
      <c r="N85" s="184" t="s">
        <v>46</v>
      </c>
      <c r="O85" s="67"/>
      <c r="P85" s="185">
        <f>O85*H85</f>
        <v>0</v>
      </c>
      <c r="Q85" s="185">
        <v>5.0000000000000002E-5</v>
      </c>
      <c r="R85" s="185">
        <f>Q85*H85</f>
        <v>3.6000000000000004E-2</v>
      </c>
      <c r="S85" s="185">
        <v>0</v>
      </c>
      <c r="T85" s="186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87" t="s">
        <v>135</v>
      </c>
      <c r="AT85" s="187" t="s">
        <v>130</v>
      </c>
      <c r="AU85" s="187" t="s">
        <v>83</v>
      </c>
      <c r="AY85" s="19" t="s">
        <v>128</v>
      </c>
      <c r="BE85" s="188">
        <f>IF(N85="základní",J85,0)</f>
        <v>0</v>
      </c>
      <c r="BF85" s="188">
        <f>IF(N85="snížená",J85,0)</f>
        <v>0</v>
      </c>
      <c r="BG85" s="188">
        <f>IF(N85="zákl. přenesená",J85,0)</f>
        <v>0</v>
      </c>
      <c r="BH85" s="188">
        <f>IF(N85="sníž. přenesená",J85,0)</f>
        <v>0</v>
      </c>
      <c r="BI85" s="188">
        <f>IF(N85="nulová",J85,0)</f>
        <v>0</v>
      </c>
      <c r="BJ85" s="19" t="s">
        <v>135</v>
      </c>
      <c r="BK85" s="188">
        <f>ROUND(I85*H85,2)</f>
        <v>0</v>
      </c>
      <c r="BL85" s="19" t="s">
        <v>135</v>
      </c>
      <c r="BM85" s="187" t="s">
        <v>731</v>
      </c>
    </row>
    <row r="86" spans="1:65" s="2" customFormat="1" ht="10.199999999999999">
      <c r="A86" s="36"/>
      <c r="B86" s="37"/>
      <c r="C86" s="38"/>
      <c r="D86" s="189" t="s">
        <v>137</v>
      </c>
      <c r="E86" s="38"/>
      <c r="F86" s="190" t="s">
        <v>732</v>
      </c>
      <c r="G86" s="38"/>
      <c r="H86" s="38"/>
      <c r="I86" s="191"/>
      <c r="J86" s="38"/>
      <c r="K86" s="38"/>
      <c r="L86" s="41"/>
      <c r="M86" s="192"/>
      <c r="N86" s="193"/>
      <c r="O86" s="67"/>
      <c r="P86" s="67"/>
      <c r="Q86" s="67"/>
      <c r="R86" s="67"/>
      <c r="S86" s="67"/>
      <c r="T86" s="68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9" t="s">
        <v>137</v>
      </c>
      <c r="AU86" s="19" t="s">
        <v>83</v>
      </c>
    </row>
    <row r="87" spans="1:65" s="2" customFormat="1" ht="10.199999999999999">
      <c r="A87" s="36"/>
      <c r="B87" s="37"/>
      <c r="C87" s="38"/>
      <c r="D87" s="194" t="s">
        <v>139</v>
      </c>
      <c r="E87" s="38"/>
      <c r="F87" s="195" t="s">
        <v>733</v>
      </c>
      <c r="G87" s="38"/>
      <c r="H87" s="38"/>
      <c r="I87" s="191"/>
      <c r="J87" s="38"/>
      <c r="K87" s="38"/>
      <c r="L87" s="41"/>
      <c r="M87" s="192"/>
      <c r="N87" s="193"/>
      <c r="O87" s="67"/>
      <c r="P87" s="67"/>
      <c r="Q87" s="67"/>
      <c r="R87" s="67"/>
      <c r="S87" s="67"/>
      <c r="T87" s="68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9" t="s">
        <v>139</v>
      </c>
      <c r="AU87" s="19" t="s">
        <v>83</v>
      </c>
    </row>
    <row r="88" spans="1:65" s="13" customFormat="1" ht="10.199999999999999">
      <c r="B88" s="196"/>
      <c r="C88" s="197"/>
      <c r="D88" s="189" t="s">
        <v>141</v>
      </c>
      <c r="E88" s="198" t="s">
        <v>28</v>
      </c>
      <c r="F88" s="199" t="s">
        <v>734</v>
      </c>
      <c r="G88" s="197"/>
      <c r="H88" s="198" t="s">
        <v>28</v>
      </c>
      <c r="I88" s="200"/>
      <c r="J88" s="197"/>
      <c r="K88" s="197"/>
      <c r="L88" s="201"/>
      <c r="M88" s="202"/>
      <c r="N88" s="203"/>
      <c r="O88" s="203"/>
      <c r="P88" s="203"/>
      <c r="Q88" s="203"/>
      <c r="R88" s="203"/>
      <c r="S88" s="203"/>
      <c r="T88" s="204"/>
      <c r="AT88" s="205" t="s">
        <v>141</v>
      </c>
      <c r="AU88" s="205" t="s">
        <v>83</v>
      </c>
      <c r="AV88" s="13" t="s">
        <v>81</v>
      </c>
      <c r="AW88" s="13" t="s">
        <v>34</v>
      </c>
      <c r="AX88" s="13" t="s">
        <v>73</v>
      </c>
      <c r="AY88" s="205" t="s">
        <v>128</v>
      </c>
    </row>
    <row r="89" spans="1:65" s="14" customFormat="1" ht="10.199999999999999">
      <c r="B89" s="206"/>
      <c r="C89" s="207"/>
      <c r="D89" s="189" t="s">
        <v>141</v>
      </c>
      <c r="E89" s="208" t="s">
        <v>28</v>
      </c>
      <c r="F89" s="209" t="s">
        <v>735</v>
      </c>
      <c r="G89" s="207"/>
      <c r="H89" s="210">
        <v>720</v>
      </c>
      <c r="I89" s="211"/>
      <c r="J89" s="207"/>
      <c r="K89" s="207"/>
      <c r="L89" s="212"/>
      <c r="M89" s="213"/>
      <c r="N89" s="214"/>
      <c r="O89" s="214"/>
      <c r="P89" s="214"/>
      <c r="Q89" s="214"/>
      <c r="R89" s="214"/>
      <c r="S89" s="214"/>
      <c r="T89" s="215"/>
      <c r="AT89" s="216" t="s">
        <v>141</v>
      </c>
      <c r="AU89" s="216" t="s">
        <v>83</v>
      </c>
      <c r="AV89" s="14" t="s">
        <v>83</v>
      </c>
      <c r="AW89" s="14" t="s">
        <v>34</v>
      </c>
      <c r="AX89" s="14" t="s">
        <v>81</v>
      </c>
      <c r="AY89" s="216" t="s">
        <v>128</v>
      </c>
    </row>
    <row r="90" spans="1:65" s="2" customFormat="1" ht="16.5" customHeight="1">
      <c r="A90" s="36"/>
      <c r="B90" s="37"/>
      <c r="C90" s="176" t="s">
        <v>83</v>
      </c>
      <c r="D90" s="176" t="s">
        <v>130</v>
      </c>
      <c r="E90" s="177" t="s">
        <v>736</v>
      </c>
      <c r="F90" s="178" t="s">
        <v>737</v>
      </c>
      <c r="G90" s="179" t="s">
        <v>738</v>
      </c>
      <c r="H90" s="180">
        <v>90</v>
      </c>
      <c r="I90" s="181"/>
      <c r="J90" s="182">
        <f>ROUND(I90*H90,2)</f>
        <v>0</v>
      </c>
      <c r="K90" s="178" t="s">
        <v>134</v>
      </c>
      <c r="L90" s="41"/>
      <c r="M90" s="183" t="s">
        <v>28</v>
      </c>
      <c r="N90" s="184" t="s">
        <v>46</v>
      </c>
      <c r="O90" s="67"/>
      <c r="P90" s="185">
        <f>O90*H90</f>
        <v>0</v>
      </c>
      <c r="Q90" s="185">
        <v>0</v>
      </c>
      <c r="R90" s="185">
        <f>Q90*H90</f>
        <v>0</v>
      </c>
      <c r="S90" s="185">
        <v>0</v>
      </c>
      <c r="T90" s="186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87" t="s">
        <v>135</v>
      </c>
      <c r="AT90" s="187" t="s">
        <v>130</v>
      </c>
      <c r="AU90" s="187" t="s">
        <v>83</v>
      </c>
      <c r="AY90" s="19" t="s">
        <v>128</v>
      </c>
      <c r="BE90" s="188">
        <f>IF(N90="základní",J90,0)</f>
        <v>0</v>
      </c>
      <c r="BF90" s="188">
        <f>IF(N90="snížená",J90,0)</f>
        <v>0</v>
      </c>
      <c r="BG90" s="188">
        <f>IF(N90="zákl. přenesená",J90,0)</f>
        <v>0</v>
      </c>
      <c r="BH90" s="188">
        <f>IF(N90="sníž. přenesená",J90,0)</f>
        <v>0</v>
      </c>
      <c r="BI90" s="188">
        <f>IF(N90="nulová",J90,0)</f>
        <v>0</v>
      </c>
      <c r="BJ90" s="19" t="s">
        <v>135</v>
      </c>
      <c r="BK90" s="188">
        <f>ROUND(I90*H90,2)</f>
        <v>0</v>
      </c>
      <c r="BL90" s="19" t="s">
        <v>135</v>
      </c>
      <c r="BM90" s="187" t="s">
        <v>739</v>
      </c>
    </row>
    <row r="91" spans="1:65" s="2" customFormat="1" ht="19.2">
      <c r="A91" s="36"/>
      <c r="B91" s="37"/>
      <c r="C91" s="38"/>
      <c r="D91" s="189" t="s">
        <v>137</v>
      </c>
      <c r="E91" s="38"/>
      <c r="F91" s="190" t="s">
        <v>740</v>
      </c>
      <c r="G91" s="38"/>
      <c r="H91" s="38"/>
      <c r="I91" s="191"/>
      <c r="J91" s="38"/>
      <c r="K91" s="38"/>
      <c r="L91" s="41"/>
      <c r="M91" s="192"/>
      <c r="N91" s="193"/>
      <c r="O91" s="67"/>
      <c r="P91" s="67"/>
      <c r="Q91" s="67"/>
      <c r="R91" s="67"/>
      <c r="S91" s="67"/>
      <c r="T91" s="68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137</v>
      </c>
      <c r="AU91" s="19" t="s">
        <v>83</v>
      </c>
    </row>
    <row r="92" spans="1:65" s="2" customFormat="1" ht="10.199999999999999">
      <c r="A92" s="36"/>
      <c r="B92" s="37"/>
      <c r="C92" s="38"/>
      <c r="D92" s="194" t="s">
        <v>139</v>
      </c>
      <c r="E92" s="38"/>
      <c r="F92" s="195" t="s">
        <v>741</v>
      </c>
      <c r="G92" s="38"/>
      <c r="H92" s="38"/>
      <c r="I92" s="191"/>
      <c r="J92" s="38"/>
      <c r="K92" s="38"/>
      <c r="L92" s="41"/>
      <c r="M92" s="192"/>
      <c r="N92" s="193"/>
      <c r="O92" s="67"/>
      <c r="P92" s="67"/>
      <c r="Q92" s="67"/>
      <c r="R92" s="67"/>
      <c r="S92" s="67"/>
      <c r="T92" s="68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139</v>
      </c>
      <c r="AU92" s="19" t="s">
        <v>83</v>
      </c>
    </row>
    <row r="93" spans="1:65" s="2" customFormat="1" ht="16.5" customHeight="1">
      <c r="A93" s="36"/>
      <c r="B93" s="37"/>
      <c r="C93" s="176" t="s">
        <v>152</v>
      </c>
      <c r="D93" s="176" t="s">
        <v>130</v>
      </c>
      <c r="E93" s="177" t="s">
        <v>742</v>
      </c>
      <c r="F93" s="178" t="s">
        <v>743</v>
      </c>
      <c r="G93" s="179" t="s">
        <v>676</v>
      </c>
      <c r="H93" s="180">
        <v>91</v>
      </c>
      <c r="I93" s="181"/>
      <c r="J93" s="182">
        <f>ROUND(I93*H93,2)</f>
        <v>0</v>
      </c>
      <c r="K93" s="178" t="s">
        <v>134</v>
      </c>
      <c r="L93" s="41"/>
      <c r="M93" s="183" t="s">
        <v>28</v>
      </c>
      <c r="N93" s="184" t="s">
        <v>46</v>
      </c>
      <c r="O93" s="67"/>
      <c r="P93" s="185">
        <f>O93*H93</f>
        <v>0</v>
      </c>
      <c r="Q93" s="185">
        <v>2.0000000000000001E-4</v>
      </c>
      <c r="R93" s="185">
        <f>Q93*H93</f>
        <v>1.8200000000000001E-2</v>
      </c>
      <c r="S93" s="185">
        <v>0</v>
      </c>
      <c r="T93" s="186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87" t="s">
        <v>135</v>
      </c>
      <c r="AT93" s="187" t="s">
        <v>130</v>
      </c>
      <c r="AU93" s="187" t="s">
        <v>83</v>
      </c>
      <c r="AY93" s="19" t="s">
        <v>128</v>
      </c>
      <c r="BE93" s="188">
        <f>IF(N93="základní",J93,0)</f>
        <v>0</v>
      </c>
      <c r="BF93" s="188">
        <f>IF(N93="snížená",J93,0)</f>
        <v>0</v>
      </c>
      <c r="BG93" s="188">
        <f>IF(N93="zákl. přenesená",J93,0)</f>
        <v>0</v>
      </c>
      <c r="BH93" s="188">
        <f>IF(N93="sníž. přenesená",J93,0)</f>
        <v>0</v>
      </c>
      <c r="BI93" s="188">
        <f>IF(N93="nulová",J93,0)</f>
        <v>0</v>
      </c>
      <c r="BJ93" s="19" t="s">
        <v>135</v>
      </c>
      <c r="BK93" s="188">
        <f>ROUND(I93*H93,2)</f>
        <v>0</v>
      </c>
      <c r="BL93" s="19" t="s">
        <v>135</v>
      </c>
      <c r="BM93" s="187" t="s">
        <v>744</v>
      </c>
    </row>
    <row r="94" spans="1:65" s="2" customFormat="1" ht="10.199999999999999">
      <c r="A94" s="36"/>
      <c r="B94" s="37"/>
      <c r="C94" s="38"/>
      <c r="D94" s="189" t="s">
        <v>137</v>
      </c>
      <c r="E94" s="38"/>
      <c r="F94" s="190" t="s">
        <v>745</v>
      </c>
      <c r="G94" s="38"/>
      <c r="H94" s="38"/>
      <c r="I94" s="191"/>
      <c r="J94" s="38"/>
      <c r="K94" s="38"/>
      <c r="L94" s="41"/>
      <c r="M94" s="192"/>
      <c r="N94" s="193"/>
      <c r="O94" s="67"/>
      <c r="P94" s="67"/>
      <c r="Q94" s="67"/>
      <c r="R94" s="67"/>
      <c r="S94" s="67"/>
      <c r="T94" s="68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137</v>
      </c>
      <c r="AU94" s="19" t="s">
        <v>83</v>
      </c>
    </row>
    <row r="95" spans="1:65" s="2" customFormat="1" ht="10.199999999999999">
      <c r="A95" s="36"/>
      <c r="B95" s="37"/>
      <c r="C95" s="38"/>
      <c r="D95" s="194" t="s">
        <v>139</v>
      </c>
      <c r="E95" s="38"/>
      <c r="F95" s="195" t="s">
        <v>746</v>
      </c>
      <c r="G95" s="38"/>
      <c r="H95" s="38"/>
      <c r="I95" s="191"/>
      <c r="J95" s="38"/>
      <c r="K95" s="38"/>
      <c r="L95" s="41"/>
      <c r="M95" s="192"/>
      <c r="N95" s="193"/>
      <c r="O95" s="67"/>
      <c r="P95" s="67"/>
      <c r="Q95" s="67"/>
      <c r="R95" s="67"/>
      <c r="S95" s="67"/>
      <c r="T95" s="68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139</v>
      </c>
      <c r="AU95" s="19" t="s">
        <v>83</v>
      </c>
    </row>
    <row r="96" spans="1:65" s="13" customFormat="1" ht="10.199999999999999">
      <c r="B96" s="196"/>
      <c r="C96" s="197"/>
      <c r="D96" s="189" t="s">
        <v>141</v>
      </c>
      <c r="E96" s="198" t="s">
        <v>28</v>
      </c>
      <c r="F96" s="199" t="s">
        <v>747</v>
      </c>
      <c r="G96" s="197"/>
      <c r="H96" s="198" t="s">
        <v>28</v>
      </c>
      <c r="I96" s="200"/>
      <c r="J96" s="197"/>
      <c r="K96" s="197"/>
      <c r="L96" s="201"/>
      <c r="M96" s="202"/>
      <c r="N96" s="203"/>
      <c r="O96" s="203"/>
      <c r="P96" s="203"/>
      <c r="Q96" s="203"/>
      <c r="R96" s="203"/>
      <c r="S96" s="203"/>
      <c r="T96" s="204"/>
      <c r="AT96" s="205" t="s">
        <v>141</v>
      </c>
      <c r="AU96" s="205" t="s">
        <v>83</v>
      </c>
      <c r="AV96" s="13" t="s">
        <v>81</v>
      </c>
      <c r="AW96" s="13" t="s">
        <v>34</v>
      </c>
      <c r="AX96" s="13" t="s">
        <v>73</v>
      </c>
      <c r="AY96" s="205" t="s">
        <v>128</v>
      </c>
    </row>
    <row r="97" spans="1:65" s="13" customFormat="1" ht="10.199999999999999">
      <c r="B97" s="196"/>
      <c r="C97" s="197"/>
      <c r="D97" s="189" t="s">
        <v>141</v>
      </c>
      <c r="E97" s="198" t="s">
        <v>28</v>
      </c>
      <c r="F97" s="199" t="s">
        <v>748</v>
      </c>
      <c r="G97" s="197"/>
      <c r="H97" s="198" t="s">
        <v>28</v>
      </c>
      <c r="I97" s="200"/>
      <c r="J97" s="197"/>
      <c r="K97" s="197"/>
      <c r="L97" s="201"/>
      <c r="M97" s="202"/>
      <c r="N97" s="203"/>
      <c r="O97" s="203"/>
      <c r="P97" s="203"/>
      <c r="Q97" s="203"/>
      <c r="R97" s="203"/>
      <c r="S97" s="203"/>
      <c r="T97" s="204"/>
      <c r="AT97" s="205" t="s">
        <v>141</v>
      </c>
      <c r="AU97" s="205" t="s">
        <v>83</v>
      </c>
      <c r="AV97" s="13" t="s">
        <v>81</v>
      </c>
      <c r="AW97" s="13" t="s">
        <v>34</v>
      </c>
      <c r="AX97" s="13" t="s">
        <v>73</v>
      </c>
      <c r="AY97" s="205" t="s">
        <v>128</v>
      </c>
    </row>
    <row r="98" spans="1:65" s="14" customFormat="1" ht="10.199999999999999">
      <c r="B98" s="206"/>
      <c r="C98" s="207"/>
      <c r="D98" s="189" t="s">
        <v>141</v>
      </c>
      <c r="E98" s="208" t="s">
        <v>28</v>
      </c>
      <c r="F98" s="209" t="s">
        <v>749</v>
      </c>
      <c r="G98" s="207"/>
      <c r="H98" s="210">
        <v>62</v>
      </c>
      <c r="I98" s="211"/>
      <c r="J98" s="207"/>
      <c r="K98" s="207"/>
      <c r="L98" s="212"/>
      <c r="M98" s="213"/>
      <c r="N98" s="214"/>
      <c r="O98" s="214"/>
      <c r="P98" s="214"/>
      <c r="Q98" s="214"/>
      <c r="R98" s="214"/>
      <c r="S98" s="214"/>
      <c r="T98" s="215"/>
      <c r="AT98" s="216" t="s">
        <v>141</v>
      </c>
      <c r="AU98" s="216" t="s">
        <v>83</v>
      </c>
      <c r="AV98" s="14" t="s">
        <v>83</v>
      </c>
      <c r="AW98" s="14" t="s">
        <v>34</v>
      </c>
      <c r="AX98" s="14" t="s">
        <v>73</v>
      </c>
      <c r="AY98" s="216" t="s">
        <v>128</v>
      </c>
    </row>
    <row r="99" spans="1:65" s="13" customFormat="1" ht="10.199999999999999">
      <c r="B99" s="196"/>
      <c r="C99" s="197"/>
      <c r="D99" s="189" t="s">
        <v>141</v>
      </c>
      <c r="E99" s="198" t="s">
        <v>28</v>
      </c>
      <c r="F99" s="199" t="s">
        <v>750</v>
      </c>
      <c r="G99" s="197"/>
      <c r="H99" s="198" t="s">
        <v>28</v>
      </c>
      <c r="I99" s="200"/>
      <c r="J99" s="197"/>
      <c r="K99" s="197"/>
      <c r="L99" s="201"/>
      <c r="M99" s="202"/>
      <c r="N99" s="203"/>
      <c r="O99" s="203"/>
      <c r="P99" s="203"/>
      <c r="Q99" s="203"/>
      <c r="R99" s="203"/>
      <c r="S99" s="203"/>
      <c r="T99" s="204"/>
      <c r="AT99" s="205" t="s">
        <v>141</v>
      </c>
      <c r="AU99" s="205" t="s">
        <v>83</v>
      </c>
      <c r="AV99" s="13" t="s">
        <v>81</v>
      </c>
      <c r="AW99" s="13" t="s">
        <v>34</v>
      </c>
      <c r="AX99" s="13" t="s">
        <v>73</v>
      </c>
      <c r="AY99" s="205" t="s">
        <v>128</v>
      </c>
    </row>
    <row r="100" spans="1:65" s="14" customFormat="1" ht="10.199999999999999">
      <c r="B100" s="206"/>
      <c r="C100" s="207"/>
      <c r="D100" s="189" t="s">
        <v>141</v>
      </c>
      <c r="E100" s="208" t="s">
        <v>28</v>
      </c>
      <c r="F100" s="209" t="s">
        <v>399</v>
      </c>
      <c r="G100" s="207"/>
      <c r="H100" s="210">
        <v>29</v>
      </c>
      <c r="I100" s="211"/>
      <c r="J100" s="207"/>
      <c r="K100" s="207"/>
      <c r="L100" s="212"/>
      <c r="M100" s="213"/>
      <c r="N100" s="214"/>
      <c r="O100" s="214"/>
      <c r="P100" s="214"/>
      <c r="Q100" s="214"/>
      <c r="R100" s="214"/>
      <c r="S100" s="214"/>
      <c r="T100" s="215"/>
      <c r="AT100" s="216" t="s">
        <v>141</v>
      </c>
      <c r="AU100" s="216" t="s">
        <v>83</v>
      </c>
      <c r="AV100" s="14" t="s">
        <v>83</v>
      </c>
      <c r="AW100" s="14" t="s">
        <v>34</v>
      </c>
      <c r="AX100" s="14" t="s">
        <v>73</v>
      </c>
      <c r="AY100" s="216" t="s">
        <v>128</v>
      </c>
    </row>
    <row r="101" spans="1:65" s="15" customFormat="1" ht="10.199999999999999">
      <c r="B101" s="217"/>
      <c r="C101" s="218"/>
      <c r="D101" s="189" t="s">
        <v>141</v>
      </c>
      <c r="E101" s="219" t="s">
        <v>28</v>
      </c>
      <c r="F101" s="220" t="s">
        <v>164</v>
      </c>
      <c r="G101" s="218"/>
      <c r="H101" s="221">
        <v>91</v>
      </c>
      <c r="I101" s="222"/>
      <c r="J101" s="218"/>
      <c r="K101" s="218"/>
      <c r="L101" s="223"/>
      <c r="M101" s="224"/>
      <c r="N101" s="225"/>
      <c r="O101" s="225"/>
      <c r="P101" s="225"/>
      <c r="Q101" s="225"/>
      <c r="R101" s="225"/>
      <c r="S101" s="225"/>
      <c r="T101" s="226"/>
      <c r="AT101" s="227" t="s">
        <v>141</v>
      </c>
      <c r="AU101" s="227" t="s">
        <v>83</v>
      </c>
      <c r="AV101" s="15" t="s">
        <v>135</v>
      </c>
      <c r="AW101" s="15" t="s">
        <v>34</v>
      </c>
      <c r="AX101" s="15" t="s">
        <v>81</v>
      </c>
      <c r="AY101" s="227" t="s">
        <v>128</v>
      </c>
    </row>
    <row r="102" spans="1:65" s="2" customFormat="1" ht="16.5" customHeight="1">
      <c r="A102" s="36"/>
      <c r="B102" s="37"/>
      <c r="C102" s="176" t="s">
        <v>135</v>
      </c>
      <c r="D102" s="176" t="s">
        <v>130</v>
      </c>
      <c r="E102" s="177" t="s">
        <v>751</v>
      </c>
      <c r="F102" s="178" t="s">
        <v>752</v>
      </c>
      <c r="G102" s="179" t="s">
        <v>495</v>
      </c>
      <c r="H102" s="180">
        <v>60</v>
      </c>
      <c r="I102" s="181"/>
      <c r="J102" s="182">
        <f>ROUND(I102*H102,2)</f>
        <v>0</v>
      </c>
      <c r="K102" s="178" t="s">
        <v>134</v>
      </c>
      <c r="L102" s="41"/>
      <c r="M102" s="183" t="s">
        <v>28</v>
      </c>
      <c r="N102" s="184" t="s">
        <v>46</v>
      </c>
      <c r="O102" s="67"/>
      <c r="P102" s="185">
        <f>O102*H102</f>
        <v>0</v>
      </c>
      <c r="Q102" s="185">
        <v>3.3E-4</v>
      </c>
      <c r="R102" s="185">
        <f>Q102*H102</f>
        <v>1.9799999999999998E-2</v>
      </c>
      <c r="S102" s="185">
        <v>0</v>
      </c>
      <c r="T102" s="186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7" t="s">
        <v>135</v>
      </c>
      <c r="AT102" s="187" t="s">
        <v>130</v>
      </c>
      <c r="AU102" s="187" t="s">
        <v>83</v>
      </c>
      <c r="AY102" s="19" t="s">
        <v>128</v>
      </c>
      <c r="BE102" s="188">
        <f>IF(N102="základní",J102,0)</f>
        <v>0</v>
      </c>
      <c r="BF102" s="188">
        <f>IF(N102="snížená",J102,0)</f>
        <v>0</v>
      </c>
      <c r="BG102" s="188">
        <f>IF(N102="zákl. přenesená",J102,0)</f>
        <v>0</v>
      </c>
      <c r="BH102" s="188">
        <f>IF(N102="sníž. přenesená",J102,0)</f>
        <v>0</v>
      </c>
      <c r="BI102" s="188">
        <f>IF(N102="nulová",J102,0)</f>
        <v>0</v>
      </c>
      <c r="BJ102" s="19" t="s">
        <v>135</v>
      </c>
      <c r="BK102" s="188">
        <f>ROUND(I102*H102,2)</f>
        <v>0</v>
      </c>
      <c r="BL102" s="19" t="s">
        <v>135</v>
      </c>
      <c r="BM102" s="187" t="s">
        <v>753</v>
      </c>
    </row>
    <row r="103" spans="1:65" s="2" customFormat="1" ht="10.199999999999999">
      <c r="A103" s="36"/>
      <c r="B103" s="37"/>
      <c r="C103" s="38"/>
      <c r="D103" s="189" t="s">
        <v>137</v>
      </c>
      <c r="E103" s="38"/>
      <c r="F103" s="190" t="s">
        <v>754</v>
      </c>
      <c r="G103" s="38"/>
      <c r="H103" s="38"/>
      <c r="I103" s="191"/>
      <c r="J103" s="38"/>
      <c r="K103" s="38"/>
      <c r="L103" s="41"/>
      <c r="M103" s="192"/>
      <c r="N103" s="193"/>
      <c r="O103" s="67"/>
      <c r="P103" s="67"/>
      <c r="Q103" s="67"/>
      <c r="R103" s="67"/>
      <c r="S103" s="67"/>
      <c r="T103" s="68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137</v>
      </c>
      <c r="AU103" s="19" t="s">
        <v>83</v>
      </c>
    </row>
    <row r="104" spans="1:65" s="2" customFormat="1" ht="10.199999999999999">
      <c r="A104" s="36"/>
      <c r="B104" s="37"/>
      <c r="C104" s="38"/>
      <c r="D104" s="194" t="s">
        <v>139</v>
      </c>
      <c r="E104" s="38"/>
      <c r="F104" s="195" t="s">
        <v>755</v>
      </c>
      <c r="G104" s="38"/>
      <c r="H104" s="38"/>
      <c r="I104" s="191"/>
      <c r="J104" s="38"/>
      <c r="K104" s="38"/>
      <c r="L104" s="41"/>
      <c r="M104" s="192"/>
      <c r="N104" s="193"/>
      <c r="O104" s="67"/>
      <c r="P104" s="67"/>
      <c r="Q104" s="67"/>
      <c r="R104" s="67"/>
      <c r="S104" s="67"/>
      <c r="T104" s="68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139</v>
      </c>
      <c r="AU104" s="19" t="s">
        <v>83</v>
      </c>
    </row>
    <row r="105" spans="1:65" s="13" customFormat="1" ht="10.199999999999999">
      <c r="B105" s="196"/>
      <c r="C105" s="197"/>
      <c r="D105" s="189" t="s">
        <v>141</v>
      </c>
      <c r="E105" s="198" t="s">
        <v>28</v>
      </c>
      <c r="F105" s="199" t="s">
        <v>756</v>
      </c>
      <c r="G105" s="197"/>
      <c r="H105" s="198" t="s">
        <v>28</v>
      </c>
      <c r="I105" s="200"/>
      <c r="J105" s="197"/>
      <c r="K105" s="197"/>
      <c r="L105" s="201"/>
      <c r="M105" s="202"/>
      <c r="N105" s="203"/>
      <c r="O105" s="203"/>
      <c r="P105" s="203"/>
      <c r="Q105" s="203"/>
      <c r="R105" s="203"/>
      <c r="S105" s="203"/>
      <c r="T105" s="204"/>
      <c r="AT105" s="205" t="s">
        <v>141</v>
      </c>
      <c r="AU105" s="205" t="s">
        <v>83</v>
      </c>
      <c r="AV105" s="13" t="s">
        <v>81</v>
      </c>
      <c r="AW105" s="13" t="s">
        <v>34</v>
      </c>
      <c r="AX105" s="13" t="s">
        <v>73</v>
      </c>
      <c r="AY105" s="205" t="s">
        <v>128</v>
      </c>
    </row>
    <row r="106" spans="1:65" s="14" customFormat="1" ht="10.199999999999999">
      <c r="B106" s="206"/>
      <c r="C106" s="207"/>
      <c r="D106" s="189" t="s">
        <v>141</v>
      </c>
      <c r="E106" s="208" t="s">
        <v>28</v>
      </c>
      <c r="F106" s="209" t="s">
        <v>757</v>
      </c>
      <c r="G106" s="207"/>
      <c r="H106" s="210">
        <v>60</v>
      </c>
      <c r="I106" s="211"/>
      <c r="J106" s="207"/>
      <c r="K106" s="207"/>
      <c r="L106" s="212"/>
      <c r="M106" s="213"/>
      <c r="N106" s="214"/>
      <c r="O106" s="214"/>
      <c r="P106" s="214"/>
      <c r="Q106" s="214"/>
      <c r="R106" s="214"/>
      <c r="S106" s="214"/>
      <c r="T106" s="215"/>
      <c r="AT106" s="216" t="s">
        <v>141</v>
      </c>
      <c r="AU106" s="216" t="s">
        <v>83</v>
      </c>
      <c r="AV106" s="14" t="s">
        <v>83</v>
      </c>
      <c r="AW106" s="14" t="s">
        <v>34</v>
      </c>
      <c r="AX106" s="14" t="s">
        <v>81</v>
      </c>
      <c r="AY106" s="216" t="s">
        <v>128</v>
      </c>
    </row>
    <row r="107" spans="1:65" s="2" customFormat="1" ht="16.5" customHeight="1">
      <c r="A107" s="36"/>
      <c r="B107" s="37"/>
      <c r="C107" s="176" t="s">
        <v>173</v>
      </c>
      <c r="D107" s="176" t="s">
        <v>130</v>
      </c>
      <c r="E107" s="177" t="s">
        <v>758</v>
      </c>
      <c r="F107" s="178" t="s">
        <v>759</v>
      </c>
      <c r="G107" s="179" t="s">
        <v>676</v>
      </c>
      <c r="H107" s="180">
        <v>12</v>
      </c>
      <c r="I107" s="181"/>
      <c r="J107" s="182">
        <f>ROUND(I107*H107,2)</f>
        <v>0</v>
      </c>
      <c r="K107" s="178" t="s">
        <v>134</v>
      </c>
      <c r="L107" s="41"/>
      <c r="M107" s="183" t="s">
        <v>28</v>
      </c>
      <c r="N107" s="184" t="s">
        <v>46</v>
      </c>
      <c r="O107" s="67"/>
      <c r="P107" s="185">
        <f>O107*H107</f>
        <v>0</v>
      </c>
      <c r="Q107" s="185">
        <v>6.2599999999999999E-3</v>
      </c>
      <c r="R107" s="185">
        <f>Q107*H107</f>
        <v>7.5119999999999992E-2</v>
      </c>
      <c r="S107" s="185">
        <v>0</v>
      </c>
      <c r="T107" s="186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87" t="s">
        <v>135</v>
      </c>
      <c r="AT107" s="187" t="s">
        <v>130</v>
      </c>
      <c r="AU107" s="187" t="s">
        <v>83</v>
      </c>
      <c r="AY107" s="19" t="s">
        <v>128</v>
      </c>
      <c r="BE107" s="188">
        <f>IF(N107="základní",J107,0)</f>
        <v>0</v>
      </c>
      <c r="BF107" s="188">
        <f>IF(N107="snížená",J107,0)</f>
        <v>0</v>
      </c>
      <c r="BG107" s="188">
        <f>IF(N107="zákl. přenesená",J107,0)</f>
        <v>0</v>
      </c>
      <c r="BH107" s="188">
        <f>IF(N107="sníž. přenesená",J107,0)</f>
        <v>0</v>
      </c>
      <c r="BI107" s="188">
        <f>IF(N107="nulová",J107,0)</f>
        <v>0</v>
      </c>
      <c r="BJ107" s="19" t="s">
        <v>135</v>
      </c>
      <c r="BK107" s="188">
        <f>ROUND(I107*H107,2)</f>
        <v>0</v>
      </c>
      <c r="BL107" s="19" t="s">
        <v>135</v>
      </c>
      <c r="BM107" s="187" t="s">
        <v>760</v>
      </c>
    </row>
    <row r="108" spans="1:65" s="2" customFormat="1" ht="10.199999999999999">
      <c r="A108" s="36"/>
      <c r="B108" s="37"/>
      <c r="C108" s="38"/>
      <c r="D108" s="189" t="s">
        <v>137</v>
      </c>
      <c r="E108" s="38"/>
      <c r="F108" s="190" t="s">
        <v>761</v>
      </c>
      <c r="G108" s="38"/>
      <c r="H108" s="38"/>
      <c r="I108" s="191"/>
      <c r="J108" s="38"/>
      <c r="K108" s="38"/>
      <c r="L108" s="41"/>
      <c r="M108" s="192"/>
      <c r="N108" s="193"/>
      <c r="O108" s="67"/>
      <c r="P108" s="67"/>
      <c r="Q108" s="67"/>
      <c r="R108" s="67"/>
      <c r="S108" s="67"/>
      <c r="T108" s="68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137</v>
      </c>
      <c r="AU108" s="19" t="s">
        <v>83</v>
      </c>
    </row>
    <row r="109" spans="1:65" s="2" customFormat="1" ht="10.199999999999999">
      <c r="A109" s="36"/>
      <c r="B109" s="37"/>
      <c r="C109" s="38"/>
      <c r="D109" s="194" t="s">
        <v>139</v>
      </c>
      <c r="E109" s="38"/>
      <c r="F109" s="195" t="s">
        <v>762</v>
      </c>
      <c r="G109" s="38"/>
      <c r="H109" s="38"/>
      <c r="I109" s="191"/>
      <c r="J109" s="38"/>
      <c r="K109" s="38"/>
      <c r="L109" s="41"/>
      <c r="M109" s="192"/>
      <c r="N109" s="193"/>
      <c r="O109" s="67"/>
      <c r="P109" s="67"/>
      <c r="Q109" s="67"/>
      <c r="R109" s="67"/>
      <c r="S109" s="67"/>
      <c r="T109" s="68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139</v>
      </c>
      <c r="AU109" s="19" t="s">
        <v>83</v>
      </c>
    </row>
    <row r="110" spans="1:65" s="13" customFormat="1" ht="10.199999999999999">
      <c r="B110" s="196"/>
      <c r="C110" s="197"/>
      <c r="D110" s="189" t="s">
        <v>141</v>
      </c>
      <c r="E110" s="198" t="s">
        <v>28</v>
      </c>
      <c r="F110" s="199" t="s">
        <v>662</v>
      </c>
      <c r="G110" s="197"/>
      <c r="H110" s="198" t="s">
        <v>28</v>
      </c>
      <c r="I110" s="200"/>
      <c r="J110" s="197"/>
      <c r="K110" s="197"/>
      <c r="L110" s="201"/>
      <c r="M110" s="202"/>
      <c r="N110" s="203"/>
      <c r="O110" s="203"/>
      <c r="P110" s="203"/>
      <c r="Q110" s="203"/>
      <c r="R110" s="203"/>
      <c r="S110" s="203"/>
      <c r="T110" s="204"/>
      <c r="AT110" s="205" t="s">
        <v>141</v>
      </c>
      <c r="AU110" s="205" t="s">
        <v>83</v>
      </c>
      <c r="AV110" s="13" t="s">
        <v>81</v>
      </c>
      <c r="AW110" s="13" t="s">
        <v>34</v>
      </c>
      <c r="AX110" s="13" t="s">
        <v>73</v>
      </c>
      <c r="AY110" s="205" t="s">
        <v>128</v>
      </c>
    </row>
    <row r="111" spans="1:65" s="13" customFormat="1" ht="20.399999999999999">
      <c r="B111" s="196"/>
      <c r="C111" s="197"/>
      <c r="D111" s="189" t="s">
        <v>141</v>
      </c>
      <c r="E111" s="198" t="s">
        <v>28</v>
      </c>
      <c r="F111" s="199" t="s">
        <v>763</v>
      </c>
      <c r="G111" s="197"/>
      <c r="H111" s="198" t="s">
        <v>28</v>
      </c>
      <c r="I111" s="200"/>
      <c r="J111" s="197"/>
      <c r="K111" s="197"/>
      <c r="L111" s="201"/>
      <c r="M111" s="202"/>
      <c r="N111" s="203"/>
      <c r="O111" s="203"/>
      <c r="P111" s="203"/>
      <c r="Q111" s="203"/>
      <c r="R111" s="203"/>
      <c r="S111" s="203"/>
      <c r="T111" s="204"/>
      <c r="AT111" s="205" t="s">
        <v>141</v>
      </c>
      <c r="AU111" s="205" t="s">
        <v>83</v>
      </c>
      <c r="AV111" s="13" t="s">
        <v>81</v>
      </c>
      <c r="AW111" s="13" t="s">
        <v>34</v>
      </c>
      <c r="AX111" s="13" t="s">
        <v>73</v>
      </c>
      <c r="AY111" s="205" t="s">
        <v>128</v>
      </c>
    </row>
    <row r="112" spans="1:65" s="14" customFormat="1" ht="10.199999999999999">
      <c r="B112" s="206"/>
      <c r="C112" s="207"/>
      <c r="D112" s="189" t="s">
        <v>141</v>
      </c>
      <c r="E112" s="208" t="s">
        <v>28</v>
      </c>
      <c r="F112" s="209" t="s">
        <v>241</v>
      </c>
      <c r="G112" s="207"/>
      <c r="H112" s="210">
        <v>12</v>
      </c>
      <c r="I112" s="211"/>
      <c r="J112" s="207"/>
      <c r="K112" s="207"/>
      <c r="L112" s="212"/>
      <c r="M112" s="213"/>
      <c r="N112" s="214"/>
      <c r="O112" s="214"/>
      <c r="P112" s="214"/>
      <c r="Q112" s="214"/>
      <c r="R112" s="214"/>
      <c r="S112" s="214"/>
      <c r="T112" s="215"/>
      <c r="AT112" s="216" t="s">
        <v>141</v>
      </c>
      <c r="AU112" s="216" t="s">
        <v>83</v>
      </c>
      <c r="AV112" s="14" t="s">
        <v>83</v>
      </c>
      <c r="AW112" s="14" t="s">
        <v>34</v>
      </c>
      <c r="AX112" s="14" t="s">
        <v>81</v>
      </c>
      <c r="AY112" s="216" t="s">
        <v>128</v>
      </c>
    </row>
    <row r="113" spans="1:65" s="2" customFormat="1" ht="16.5" customHeight="1">
      <c r="A113" s="36"/>
      <c r="B113" s="37"/>
      <c r="C113" s="176" t="s">
        <v>185</v>
      </c>
      <c r="D113" s="176" t="s">
        <v>130</v>
      </c>
      <c r="E113" s="177" t="s">
        <v>764</v>
      </c>
      <c r="F113" s="178" t="s">
        <v>765</v>
      </c>
      <c r="G113" s="179" t="s">
        <v>495</v>
      </c>
      <c r="H113" s="180">
        <v>120</v>
      </c>
      <c r="I113" s="181"/>
      <c r="J113" s="182">
        <f>ROUND(I113*H113,2)</f>
        <v>0</v>
      </c>
      <c r="K113" s="178" t="s">
        <v>134</v>
      </c>
      <c r="L113" s="41"/>
      <c r="M113" s="183" t="s">
        <v>28</v>
      </c>
      <c r="N113" s="184" t="s">
        <v>46</v>
      </c>
      <c r="O113" s="67"/>
      <c r="P113" s="185">
        <f>O113*H113</f>
        <v>0</v>
      </c>
      <c r="Q113" s="185">
        <v>1.01E-3</v>
      </c>
      <c r="R113" s="185">
        <f>Q113*H113</f>
        <v>0.1212</v>
      </c>
      <c r="S113" s="185">
        <v>0</v>
      </c>
      <c r="T113" s="186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87" t="s">
        <v>135</v>
      </c>
      <c r="AT113" s="187" t="s">
        <v>130</v>
      </c>
      <c r="AU113" s="187" t="s">
        <v>83</v>
      </c>
      <c r="AY113" s="19" t="s">
        <v>128</v>
      </c>
      <c r="BE113" s="188">
        <f>IF(N113="základní",J113,0)</f>
        <v>0</v>
      </c>
      <c r="BF113" s="188">
        <f>IF(N113="snížená",J113,0)</f>
        <v>0</v>
      </c>
      <c r="BG113" s="188">
        <f>IF(N113="zákl. přenesená",J113,0)</f>
        <v>0</v>
      </c>
      <c r="BH113" s="188">
        <f>IF(N113="sníž. přenesená",J113,0)</f>
        <v>0</v>
      </c>
      <c r="BI113" s="188">
        <f>IF(N113="nulová",J113,0)</f>
        <v>0</v>
      </c>
      <c r="BJ113" s="19" t="s">
        <v>135</v>
      </c>
      <c r="BK113" s="188">
        <f>ROUND(I113*H113,2)</f>
        <v>0</v>
      </c>
      <c r="BL113" s="19" t="s">
        <v>135</v>
      </c>
      <c r="BM113" s="187" t="s">
        <v>766</v>
      </c>
    </row>
    <row r="114" spans="1:65" s="2" customFormat="1" ht="10.199999999999999">
      <c r="A114" s="36"/>
      <c r="B114" s="37"/>
      <c r="C114" s="38"/>
      <c r="D114" s="189" t="s">
        <v>137</v>
      </c>
      <c r="E114" s="38"/>
      <c r="F114" s="190" t="s">
        <v>767</v>
      </c>
      <c r="G114" s="38"/>
      <c r="H114" s="38"/>
      <c r="I114" s="191"/>
      <c r="J114" s="38"/>
      <c r="K114" s="38"/>
      <c r="L114" s="41"/>
      <c r="M114" s="192"/>
      <c r="N114" s="193"/>
      <c r="O114" s="67"/>
      <c r="P114" s="67"/>
      <c r="Q114" s="67"/>
      <c r="R114" s="67"/>
      <c r="S114" s="67"/>
      <c r="T114" s="68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137</v>
      </c>
      <c r="AU114" s="19" t="s">
        <v>83</v>
      </c>
    </row>
    <row r="115" spans="1:65" s="2" customFormat="1" ht="10.199999999999999">
      <c r="A115" s="36"/>
      <c r="B115" s="37"/>
      <c r="C115" s="38"/>
      <c r="D115" s="194" t="s">
        <v>139</v>
      </c>
      <c r="E115" s="38"/>
      <c r="F115" s="195" t="s">
        <v>768</v>
      </c>
      <c r="G115" s="38"/>
      <c r="H115" s="38"/>
      <c r="I115" s="191"/>
      <c r="J115" s="38"/>
      <c r="K115" s="38"/>
      <c r="L115" s="41"/>
      <c r="M115" s="192"/>
      <c r="N115" s="193"/>
      <c r="O115" s="67"/>
      <c r="P115" s="67"/>
      <c r="Q115" s="67"/>
      <c r="R115" s="67"/>
      <c r="S115" s="67"/>
      <c r="T115" s="68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139</v>
      </c>
      <c r="AU115" s="19" t="s">
        <v>83</v>
      </c>
    </row>
    <row r="116" spans="1:65" s="13" customFormat="1" ht="10.199999999999999">
      <c r="B116" s="196"/>
      <c r="C116" s="197"/>
      <c r="D116" s="189" t="s">
        <v>141</v>
      </c>
      <c r="E116" s="198" t="s">
        <v>28</v>
      </c>
      <c r="F116" s="199" t="s">
        <v>769</v>
      </c>
      <c r="G116" s="197"/>
      <c r="H116" s="198" t="s">
        <v>28</v>
      </c>
      <c r="I116" s="200"/>
      <c r="J116" s="197"/>
      <c r="K116" s="197"/>
      <c r="L116" s="201"/>
      <c r="M116" s="202"/>
      <c r="N116" s="203"/>
      <c r="O116" s="203"/>
      <c r="P116" s="203"/>
      <c r="Q116" s="203"/>
      <c r="R116" s="203"/>
      <c r="S116" s="203"/>
      <c r="T116" s="204"/>
      <c r="AT116" s="205" t="s">
        <v>141</v>
      </c>
      <c r="AU116" s="205" t="s">
        <v>83</v>
      </c>
      <c r="AV116" s="13" t="s">
        <v>81</v>
      </c>
      <c r="AW116" s="13" t="s">
        <v>34</v>
      </c>
      <c r="AX116" s="13" t="s">
        <v>73</v>
      </c>
      <c r="AY116" s="205" t="s">
        <v>128</v>
      </c>
    </row>
    <row r="117" spans="1:65" s="14" customFormat="1" ht="10.199999999999999">
      <c r="B117" s="206"/>
      <c r="C117" s="207"/>
      <c r="D117" s="189" t="s">
        <v>141</v>
      </c>
      <c r="E117" s="208" t="s">
        <v>28</v>
      </c>
      <c r="F117" s="209" t="s">
        <v>770</v>
      </c>
      <c r="G117" s="207"/>
      <c r="H117" s="210">
        <v>120</v>
      </c>
      <c r="I117" s="211"/>
      <c r="J117" s="207"/>
      <c r="K117" s="207"/>
      <c r="L117" s="212"/>
      <c r="M117" s="213"/>
      <c r="N117" s="214"/>
      <c r="O117" s="214"/>
      <c r="P117" s="214"/>
      <c r="Q117" s="214"/>
      <c r="R117" s="214"/>
      <c r="S117" s="214"/>
      <c r="T117" s="215"/>
      <c r="AT117" s="216" t="s">
        <v>141</v>
      </c>
      <c r="AU117" s="216" t="s">
        <v>83</v>
      </c>
      <c r="AV117" s="14" t="s">
        <v>83</v>
      </c>
      <c r="AW117" s="14" t="s">
        <v>34</v>
      </c>
      <c r="AX117" s="14" t="s">
        <v>81</v>
      </c>
      <c r="AY117" s="216" t="s">
        <v>128</v>
      </c>
    </row>
    <row r="118" spans="1:65" s="2" customFormat="1" ht="16.5" customHeight="1">
      <c r="A118" s="36"/>
      <c r="B118" s="37"/>
      <c r="C118" s="239" t="s">
        <v>195</v>
      </c>
      <c r="D118" s="239" t="s">
        <v>298</v>
      </c>
      <c r="E118" s="240" t="s">
        <v>771</v>
      </c>
      <c r="F118" s="241" t="s">
        <v>772</v>
      </c>
      <c r="G118" s="242" t="s">
        <v>244</v>
      </c>
      <c r="H118" s="243">
        <v>1.07</v>
      </c>
      <c r="I118" s="244"/>
      <c r="J118" s="245">
        <f>ROUND(I118*H118,2)</f>
        <v>0</v>
      </c>
      <c r="K118" s="241" t="s">
        <v>134</v>
      </c>
      <c r="L118" s="246"/>
      <c r="M118" s="247" t="s">
        <v>28</v>
      </c>
      <c r="N118" s="248" t="s">
        <v>46</v>
      </c>
      <c r="O118" s="67"/>
      <c r="P118" s="185">
        <f>O118*H118</f>
        <v>0</v>
      </c>
      <c r="Q118" s="185">
        <v>1</v>
      </c>
      <c r="R118" s="185">
        <f>Q118*H118</f>
        <v>1.07</v>
      </c>
      <c r="S118" s="185">
        <v>0</v>
      </c>
      <c r="T118" s="186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87" t="s">
        <v>203</v>
      </c>
      <c r="AT118" s="187" t="s">
        <v>298</v>
      </c>
      <c r="AU118" s="187" t="s">
        <v>83</v>
      </c>
      <c r="AY118" s="19" t="s">
        <v>128</v>
      </c>
      <c r="BE118" s="188">
        <f>IF(N118="základní",J118,0)</f>
        <v>0</v>
      </c>
      <c r="BF118" s="188">
        <f>IF(N118="snížená",J118,0)</f>
        <v>0</v>
      </c>
      <c r="BG118" s="188">
        <f>IF(N118="zákl. přenesená",J118,0)</f>
        <v>0</v>
      </c>
      <c r="BH118" s="188">
        <f>IF(N118="sníž. přenesená",J118,0)</f>
        <v>0</v>
      </c>
      <c r="BI118" s="188">
        <f>IF(N118="nulová",J118,0)</f>
        <v>0</v>
      </c>
      <c r="BJ118" s="19" t="s">
        <v>135</v>
      </c>
      <c r="BK118" s="188">
        <f>ROUND(I118*H118,2)</f>
        <v>0</v>
      </c>
      <c r="BL118" s="19" t="s">
        <v>135</v>
      </c>
      <c r="BM118" s="187" t="s">
        <v>773</v>
      </c>
    </row>
    <row r="119" spans="1:65" s="2" customFormat="1" ht="10.199999999999999">
      <c r="A119" s="36"/>
      <c r="B119" s="37"/>
      <c r="C119" s="38"/>
      <c r="D119" s="189" t="s">
        <v>137</v>
      </c>
      <c r="E119" s="38"/>
      <c r="F119" s="190" t="s">
        <v>772</v>
      </c>
      <c r="G119" s="38"/>
      <c r="H119" s="38"/>
      <c r="I119" s="191"/>
      <c r="J119" s="38"/>
      <c r="K119" s="38"/>
      <c r="L119" s="41"/>
      <c r="M119" s="192"/>
      <c r="N119" s="193"/>
      <c r="O119" s="67"/>
      <c r="P119" s="67"/>
      <c r="Q119" s="67"/>
      <c r="R119" s="67"/>
      <c r="S119" s="67"/>
      <c r="T119" s="68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137</v>
      </c>
      <c r="AU119" s="19" t="s">
        <v>83</v>
      </c>
    </row>
    <row r="120" spans="1:65" s="2" customFormat="1" ht="10.199999999999999">
      <c r="A120" s="36"/>
      <c r="B120" s="37"/>
      <c r="C120" s="38"/>
      <c r="D120" s="194" t="s">
        <v>139</v>
      </c>
      <c r="E120" s="38"/>
      <c r="F120" s="195" t="s">
        <v>774</v>
      </c>
      <c r="G120" s="38"/>
      <c r="H120" s="38"/>
      <c r="I120" s="191"/>
      <c r="J120" s="38"/>
      <c r="K120" s="38"/>
      <c r="L120" s="41"/>
      <c r="M120" s="192"/>
      <c r="N120" s="193"/>
      <c r="O120" s="67"/>
      <c r="P120" s="67"/>
      <c r="Q120" s="67"/>
      <c r="R120" s="67"/>
      <c r="S120" s="67"/>
      <c r="T120" s="68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139</v>
      </c>
      <c r="AU120" s="19" t="s">
        <v>83</v>
      </c>
    </row>
    <row r="121" spans="1:65" s="13" customFormat="1" ht="10.199999999999999">
      <c r="B121" s="196"/>
      <c r="C121" s="197"/>
      <c r="D121" s="189" t="s">
        <v>141</v>
      </c>
      <c r="E121" s="198" t="s">
        <v>28</v>
      </c>
      <c r="F121" s="199" t="s">
        <v>775</v>
      </c>
      <c r="G121" s="197"/>
      <c r="H121" s="198" t="s">
        <v>28</v>
      </c>
      <c r="I121" s="200"/>
      <c r="J121" s="197"/>
      <c r="K121" s="197"/>
      <c r="L121" s="201"/>
      <c r="M121" s="202"/>
      <c r="N121" s="203"/>
      <c r="O121" s="203"/>
      <c r="P121" s="203"/>
      <c r="Q121" s="203"/>
      <c r="R121" s="203"/>
      <c r="S121" s="203"/>
      <c r="T121" s="204"/>
      <c r="AT121" s="205" t="s">
        <v>141</v>
      </c>
      <c r="AU121" s="205" t="s">
        <v>83</v>
      </c>
      <c r="AV121" s="13" t="s">
        <v>81</v>
      </c>
      <c r="AW121" s="13" t="s">
        <v>34</v>
      </c>
      <c r="AX121" s="13" t="s">
        <v>73</v>
      </c>
      <c r="AY121" s="205" t="s">
        <v>128</v>
      </c>
    </row>
    <row r="122" spans="1:65" s="14" customFormat="1" ht="10.199999999999999">
      <c r="B122" s="206"/>
      <c r="C122" s="207"/>
      <c r="D122" s="189" t="s">
        <v>141</v>
      </c>
      <c r="E122" s="208" t="s">
        <v>28</v>
      </c>
      <c r="F122" s="209" t="s">
        <v>776</v>
      </c>
      <c r="G122" s="207"/>
      <c r="H122" s="210">
        <v>1.07</v>
      </c>
      <c r="I122" s="211"/>
      <c r="J122" s="207"/>
      <c r="K122" s="207"/>
      <c r="L122" s="212"/>
      <c r="M122" s="213"/>
      <c r="N122" s="214"/>
      <c r="O122" s="214"/>
      <c r="P122" s="214"/>
      <c r="Q122" s="214"/>
      <c r="R122" s="214"/>
      <c r="S122" s="214"/>
      <c r="T122" s="215"/>
      <c r="AT122" s="216" t="s">
        <v>141</v>
      </c>
      <c r="AU122" s="216" t="s">
        <v>83</v>
      </c>
      <c r="AV122" s="14" t="s">
        <v>83</v>
      </c>
      <c r="AW122" s="14" t="s">
        <v>34</v>
      </c>
      <c r="AX122" s="14" t="s">
        <v>81</v>
      </c>
      <c r="AY122" s="216" t="s">
        <v>128</v>
      </c>
    </row>
    <row r="123" spans="1:65" s="2" customFormat="1" ht="16.5" customHeight="1">
      <c r="A123" s="36"/>
      <c r="B123" s="37"/>
      <c r="C123" s="176" t="s">
        <v>203</v>
      </c>
      <c r="D123" s="176" t="s">
        <v>130</v>
      </c>
      <c r="E123" s="177" t="s">
        <v>777</v>
      </c>
      <c r="F123" s="178" t="s">
        <v>778</v>
      </c>
      <c r="G123" s="179" t="s">
        <v>133</v>
      </c>
      <c r="H123" s="180">
        <v>651.35</v>
      </c>
      <c r="I123" s="181"/>
      <c r="J123" s="182">
        <f>ROUND(I123*H123,2)</f>
        <v>0</v>
      </c>
      <c r="K123" s="178" t="s">
        <v>134</v>
      </c>
      <c r="L123" s="41"/>
      <c r="M123" s="183" t="s">
        <v>28</v>
      </c>
      <c r="N123" s="184" t="s">
        <v>46</v>
      </c>
      <c r="O123" s="67"/>
      <c r="P123" s="185">
        <f>O123*H123</f>
        <v>0</v>
      </c>
      <c r="Q123" s="185">
        <v>1.4999999999999999E-4</v>
      </c>
      <c r="R123" s="185">
        <f>Q123*H123</f>
        <v>9.7702499999999998E-2</v>
      </c>
      <c r="S123" s="185">
        <v>0</v>
      </c>
      <c r="T123" s="186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87" t="s">
        <v>135</v>
      </c>
      <c r="AT123" s="187" t="s">
        <v>130</v>
      </c>
      <c r="AU123" s="187" t="s">
        <v>83</v>
      </c>
      <c r="AY123" s="19" t="s">
        <v>128</v>
      </c>
      <c r="BE123" s="188">
        <f>IF(N123="základní",J123,0)</f>
        <v>0</v>
      </c>
      <c r="BF123" s="188">
        <f>IF(N123="snížená",J123,0)</f>
        <v>0</v>
      </c>
      <c r="BG123" s="188">
        <f>IF(N123="zákl. přenesená",J123,0)</f>
        <v>0</v>
      </c>
      <c r="BH123" s="188">
        <f>IF(N123="sníž. přenesená",J123,0)</f>
        <v>0</v>
      </c>
      <c r="BI123" s="188">
        <f>IF(N123="nulová",J123,0)</f>
        <v>0</v>
      </c>
      <c r="BJ123" s="19" t="s">
        <v>135</v>
      </c>
      <c r="BK123" s="188">
        <f>ROUND(I123*H123,2)</f>
        <v>0</v>
      </c>
      <c r="BL123" s="19" t="s">
        <v>135</v>
      </c>
      <c r="BM123" s="187" t="s">
        <v>779</v>
      </c>
    </row>
    <row r="124" spans="1:65" s="2" customFormat="1" ht="10.199999999999999">
      <c r="A124" s="36"/>
      <c r="B124" s="37"/>
      <c r="C124" s="38"/>
      <c r="D124" s="189" t="s">
        <v>137</v>
      </c>
      <c r="E124" s="38"/>
      <c r="F124" s="190" t="s">
        <v>780</v>
      </c>
      <c r="G124" s="38"/>
      <c r="H124" s="38"/>
      <c r="I124" s="191"/>
      <c r="J124" s="38"/>
      <c r="K124" s="38"/>
      <c r="L124" s="41"/>
      <c r="M124" s="192"/>
      <c r="N124" s="193"/>
      <c r="O124" s="67"/>
      <c r="P124" s="67"/>
      <c r="Q124" s="67"/>
      <c r="R124" s="67"/>
      <c r="S124" s="67"/>
      <c r="T124" s="68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9" t="s">
        <v>137</v>
      </c>
      <c r="AU124" s="19" t="s">
        <v>83</v>
      </c>
    </row>
    <row r="125" spans="1:65" s="2" customFormat="1" ht="10.199999999999999">
      <c r="A125" s="36"/>
      <c r="B125" s="37"/>
      <c r="C125" s="38"/>
      <c r="D125" s="194" t="s">
        <v>139</v>
      </c>
      <c r="E125" s="38"/>
      <c r="F125" s="195" t="s">
        <v>781</v>
      </c>
      <c r="G125" s="38"/>
      <c r="H125" s="38"/>
      <c r="I125" s="191"/>
      <c r="J125" s="38"/>
      <c r="K125" s="38"/>
      <c r="L125" s="41"/>
      <c r="M125" s="192"/>
      <c r="N125" s="193"/>
      <c r="O125" s="67"/>
      <c r="P125" s="67"/>
      <c r="Q125" s="67"/>
      <c r="R125" s="67"/>
      <c r="S125" s="67"/>
      <c r="T125" s="68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9" t="s">
        <v>139</v>
      </c>
      <c r="AU125" s="19" t="s">
        <v>83</v>
      </c>
    </row>
    <row r="126" spans="1:65" s="13" customFormat="1" ht="10.199999999999999">
      <c r="B126" s="196"/>
      <c r="C126" s="197"/>
      <c r="D126" s="189" t="s">
        <v>141</v>
      </c>
      <c r="E126" s="198" t="s">
        <v>28</v>
      </c>
      <c r="F126" s="199" t="s">
        <v>662</v>
      </c>
      <c r="G126" s="197"/>
      <c r="H126" s="198" t="s">
        <v>28</v>
      </c>
      <c r="I126" s="200"/>
      <c r="J126" s="197"/>
      <c r="K126" s="197"/>
      <c r="L126" s="201"/>
      <c r="M126" s="202"/>
      <c r="N126" s="203"/>
      <c r="O126" s="203"/>
      <c r="P126" s="203"/>
      <c r="Q126" s="203"/>
      <c r="R126" s="203"/>
      <c r="S126" s="203"/>
      <c r="T126" s="204"/>
      <c r="AT126" s="205" t="s">
        <v>141</v>
      </c>
      <c r="AU126" s="205" t="s">
        <v>83</v>
      </c>
      <c r="AV126" s="13" t="s">
        <v>81</v>
      </c>
      <c r="AW126" s="13" t="s">
        <v>34</v>
      </c>
      <c r="AX126" s="13" t="s">
        <v>73</v>
      </c>
      <c r="AY126" s="205" t="s">
        <v>128</v>
      </c>
    </row>
    <row r="127" spans="1:65" s="13" customFormat="1" ht="10.199999999999999">
      <c r="B127" s="196"/>
      <c r="C127" s="197"/>
      <c r="D127" s="189" t="s">
        <v>141</v>
      </c>
      <c r="E127" s="198" t="s">
        <v>28</v>
      </c>
      <c r="F127" s="199" t="s">
        <v>782</v>
      </c>
      <c r="G127" s="197"/>
      <c r="H127" s="198" t="s">
        <v>28</v>
      </c>
      <c r="I127" s="200"/>
      <c r="J127" s="197"/>
      <c r="K127" s="197"/>
      <c r="L127" s="201"/>
      <c r="M127" s="202"/>
      <c r="N127" s="203"/>
      <c r="O127" s="203"/>
      <c r="P127" s="203"/>
      <c r="Q127" s="203"/>
      <c r="R127" s="203"/>
      <c r="S127" s="203"/>
      <c r="T127" s="204"/>
      <c r="AT127" s="205" t="s">
        <v>141</v>
      </c>
      <c r="AU127" s="205" t="s">
        <v>83</v>
      </c>
      <c r="AV127" s="13" t="s">
        <v>81</v>
      </c>
      <c r="AW127" s="13" t="s">
        <v>34</v>
      </c>
      <c r="AX127" s="13" t="s">
        <v>73</v>
      </c>
      <c r="AY127" s="205" t="s">
        <v>128</v>
      </c>
    </row>
    <row r="128" spans="1:65" s="13" customFormat="1" ht="10.199999999999999">
      <c r="B128" s="196"/>
      <c r="C128" s="197"/>
      <c r="D128" s="189" t="s">
        <v>141</v>
      </c>
      <c r="E128" s="198" t="s">
        <v>28</v>
      </c>
      <c r="F128" s="199" t="s">
        <v>783</v>
      </c>
      <c r="G128" s="197"/>
      <c r="H128" s="198" t="s">
        <v>28</v>
      </c>
      <c r="I128" s="200"/>
      <c r="J128" s="197"/>
      <c r="K128" s="197"/>
      <c r="L128" s="201"/>
      <c r="M128" s="202"/>
      <c r="N128" s="203"/>
      <c r="O128" s="203"/>
      <c r="P128" s="203"/>
      <c r="Q128" s="203"/>
      <c r="R128" s="203"/>
      <c r="S128" s="203"/>
      <c r="T128" s="204"/>
      <c r="AT128" s="205" t="s">
        <v>141</v>
      </c>
      <c r="AU128" s="205" t="s">
        <v>83</v>
      </c>
      <c r="AV128" s="13" t="s">
        <v>81</v>
      </c>
      <c r="AW128" s="13" t="s">
        <v>34</v>
      </c>
      <c r="AX128" s="13" t="s">
        <v>73</v>
      </c>
      <c r="AY128" s="205" t="s">
        <v>128</v>
      </c>
    </row>
    <row r="129" spans="1:65" s="14" customFormat="1" ht="10.199999999999999">
      <c r="B129" s="206"/>
      <c r="C129" s="207"/>
      <c r="D129" s="189" t="s">
        <v>141</v>
      </c>
      <c r="E129" s="208" t="s">
        <v>28</v>
      </c>
      <c r="F129" s="209" t="s">
        <v>784</v>
      </c>
      <c r="G129" s="207"/>
      <c r="H129" s="210">
        <v>310</v>
      </c>
      <c r="I129" s="211"/>
      <c r="J129" s="207"/>
      <c r="K129" s="207"/>
      <c r="L129" s="212"/>
      <c r="M129" s="213"/>
      <c r="N129" s="214"/>
      <c r="O129" s="214"/>
      <c r="P129" s="214"/>
      <c r="Q129" s="214"/>
      <c r="R129" s="214"/>
      <c r="S129" s="214"/>
      <c r="T129" s="215"/>
      <c r="AT129" s="216" t="s">
        <v>141</v>
      </c>
      <c r="AU129" s="216" t="s">
        <v>83</v>
      </c>
      <c r="AV129" s="14" t="s">
        <v>83</v>
      </c>
      <c r="AW129" s="14" t="s">
        <v>34</v>
      </c>
      <c r="AX129" s="14" t="s">
        <v>73</v>
      </c>
      <c r="AY129" s="216" t="s">
        <v>128</v>
      </c>
    </row>
    <row r="130" spans="1:65" s="13" customFormat="1" ht="10.199999999999999">
      <c r="B130" s="196"/>
      <c r="C130" s="197"/>
      <c r="D130" s="189" t="s">
        <v>141</v>
      </c>
      <c r="E130" s="198" t="s">
        <v>28</v>
      </c>
      <c r="F130" s="199" t="s">
        <v>785</v>
      </c>
      <c r="G130" s="197"/>
      <c r="H130" s="198" t="s">
        <v>28</v>
      </c>
      <c r="I130" s="200"/>
      <c r="J130" s="197"/>
      <c r="K130" s="197"/>
      <c r="L130" s="201"/>
      <c r="M130" s="202"/>
      <c r="N130" s="203"/>
      <c r="O130" s="203"/>
      <c r="P130" s="203"/>
      <c r="Q130" s="203"/>
      <c r="R130" s="203"/>
      <c r="S130" s="203"/>
      <c r="T130" s="204"/>
      <c r="AT130" s="205" t="s">
        <v>141</v>
      </c>
      <c r="AU130" s="205" t="s">
        <v>83</v>
      </c>
      <c r="AV130" s="13" t="s">
        <v>81</v>
      </c>
      <c r="AW130" s="13" t="s">
        <v>34</v>
      </c>
      <c r="AX130" s="13" t="s">
        <v>73</v>
      </c>
      <c r="AY130" s="205" t="s">
        <v>128</v>
      </c>
    </row>
    <row r="131" spans="1:65" s="14" customFormat="1" ht="10.199999999999999">
      <c r="B131" s="206"/>
      <c r="C131" s="207"/>
      <c r="D131" s="189" t="s">
        <v>141</v>
      </c>
      <c r="E131" s="208" t="s">
        <v>28</v>
      </c>
      <c r="F131" s="209" t="s">
        <v>786</v>
      </c>
      <c r="G131" s="207"/>
      <c r="H131" s="210">
        <v>91.35</v>
      </c>
      <c r="I131" s="211"/>
      <c r="J131" s="207"/>
      <c r="K131" s="207"/>
      <c r="L131" s="212"/>
      <c r="M131" s="213"/>
      <c r="N131" s="214"/>
      <c r="O131" s="214"/>
      <c r="P131" s="214"/>
      <c r="Q131" s="214"/>
      <c r="R131" s="214"/>
      <c r="S131" s="214"/>
      <c r="T131" s="215"/>
      <c r="AT131" s="216" t="s">
        <v>141</v>
      </c>
      <c r="AU131" s="216" t="s">
        <v>83</v>
      </c>
      <c r="AV131" s="14" t="s">
        <v>83</v>
      </c>
      <c r="AW131" s="14" t="s">
        <v>34</v>
      </c>
      <c r="AX131" s="14" t="s">
        <v>73</v>
      </c>
      <c r="AY131" s="216" t="s">
        <v>128</v>
      </c>
    </row>
    <row r="132" spans="1:65" s="16" customFormat="1" ht="10.199999999999999">
      <c r="B132" s="228"/>
      <c r="C132" s="229"/>
      <c r="D132" s="189" t="s">
        <v>141</v>
      </c>
      <c r="E132" s="230" t="s">
        <v>28</v>
      </c>
      <c r="F132" s="231" t="s">
        <v>264</v>
      </c>
      <c r="G132" s="229"/>
      <c r="H132" s="232">
        <v>401.35</v>
      </c>
      <c r="I132" s="233"/>
      <c r="J132" s="229"/>
      <c r="K132" s="229"/>
      <c r="L132" s="234"/>
      <c r="M132" s="235"/>
      <c r="N132" s="236"/>
      <c r="O132" s="236"/>
      <c r="P132" s="236"/>
      <c r="Q132" s="236"/>
      <c r="R132" s="236"/>
      <c r="S132" s="236"/>
      <c r="T132" s="237"/>
      <c r="AT132" s="238" t="s">
        <v>141</v>
      </c>
      <c r="AU132" s="238" t="s">
        <v>83</v>
      </c>
      <c r="AV132" s="16" t="s">
        <v>152</v>
      </c>
      <c r="AW132" s="16" t="s">
        <v>34</v>
      </c>
      <c r="AX132" s="16" t="s">
        <v>73</v>
      </c>
      <c r="AY132" s="238" t="s">
        <v>128</v>
      </c>
    </row>
    <row r="133" spans="1:65" s="13" customFormat="1" ht="20.399999999999999">
      <c r="B133" s="196"/>
      <c r="C133" s="197"/>
      <c r="D133" s="189" t="s">
        <v>141</v>
      </c>
      <c r="E133" s="198" t="s">
        <v>28</v>
      </c>
      <c r="F133" s="199" t="s">
        <v>787</v>
      </c>
      <c r="G133" s="197"/>
      <c r="H133" s="198" t="s">
        <v>28</v>
      </c>
      <c r="I133" s="200"/>
      <c r="J133" s="197"/>
      <c r="K133" s="197"/>
      <c r="L133" s="201"/>
      <c r="M133" s="202"/>
      <c r="N133" s="203"/>
      <c r="O133" s="203"/>
      <c r="P133" s="203"/>
      <c r="Q133" s="203"/>
      <c r="R133" s="203"/>
      <c r="S133" s="203"/>
      <c r="T133" s="204"/>
      <c r="AT133" s="205" t="s">
        <v>141</v>
      </c>
      <c r="AU133" s="205" t="s">
        <v>83</v>
      </c>
      <c r="AV133" s="13" t="s">
        <v>81</v>
      </c>
      <c r="AW133" s="13" t="s">
        <v>34</v>
      </c>
      <c r="AX133" s="13" t="s">
        <v>73</v>
      </c>
      <c r="AY133" s="205" t="s">
        <v>128</v>
      </c>
    </row>
    <row r="134" spans="1:65" s="14" customFormat="1" ht="10.199999999999999">
      <c r="B134" s="206"/>
      <c r="C134" s="207"/>
      <c r="D134" s="189" t="s">
        <v>141</v>
      </c>
      <c r="E134" s="208" t="s">
        <v>28</v>
      </c>
      <c r="F134" s="209" t="s">
        <v>788</v>
      </c>
      <c r="G134" s="207"/>
      <c r="H134" s="210">
        <v>250</v>
      </c>
      <c r="I134" s="211"/>
      <c r="J134" s="207"/>
      <c r="K134" s="207"/>
      <c r="L134" s="212"/>
      <c r="M134" s="213"/>
      <c r="N134" s="214"/>
      <c r="O134" s="214"/>
      <c r="P134" s="214"/>
      <c r="Q134" s="214"/>
      <c r="R134" s="214"/>
      <c r="S134" s="214"/>
      <c r="T134" s="215"/>
      <c r="AT134" s="216" t="s">
        <v>141</v>
      </c>
      <c r="AU134" s="216" t="s">
        <v>83</v>
      </c>
      <c r="AV134" s="14" t="s">
        <v>83</v>
      </c>
      <c r="AW134" s="14" t="s">
        <v>34</v>
      </c>
      <c r="AX134" s="14" t="s">
        <v>73</v>
      </c>
      <c r="AY134" s="216" t="s">
        <v>128</v>
      </c>
    </row>
    <row r="135" spans="1:65" s="15" customFormat="1" ht="10.199999999999999">
      <c r="B135" s="217"/>
      <c r="C135" s="218"/>
      <c r="D135" s="189" t="s">
        <v>141</v>
      </c>
      <c r="E135" s="219" t="s">
        <v>28</v>
      </c>
      <c r="F135" s="220" t="s">
        <v>164</v>
      </c>
      <c r="G135" s="218"/>
      <c r="H135" s="221">
        <v>651.35</v>
      </c>
      <c r="I135" s="222"/>
      <c r="J135" s="218"/>
      <c r="K135" s="218"/>
      <c r="L135" s="223"/>
      <c r="M135" s="224"/>
      <c r="N135" s="225"/>
      <c r="O135" s="225"/>
      <c r="P135" s="225"/>
      <c r="Q135" s="225"/>
      <c r="R135" s="225"/>
      <c r="S135" s="225"/>
      <c r="T135" s="226"/>
      <c r="AT135" s="227" t="s">
        <v>141</v>
      </c>
      <c r="AU135" s="227" t="s">
        <v>83</v>
      </c>
      <c r="AV135" s="15" t="s">
        <v>135</v>
      </c>
      <c r="AW135" s="15" t="s">
        <v>34</v>
      </c>
      <c r="AX135" s="15" t="s">
        <v>81</v>
      </c>
      <c r="AY135" s="227" t="s">
        <v>128</v>
      </c>
    </row>
    <row r="136" spans="1:65" s="2" customFormat="1" ht="16.5" customHeight="1">
      <c r="A136" s="36"/>
      <c r="B136" s="37"/>
      <c r="C136" s="176" t="s">
        <v>213</v>
      </c>
      <c r="D136" s="176" t="s">
        <v>130</v>
      </c>
      <c r="E136" s="177" t="s">
        <v>789</v>
      </c>
      <c r="F136" s="178" t="s">
        <v>790</v>
      </c>
      <c r="G136" s="179" t="s">
        <v>133</v>
      </c>
      <c r="H136" s="180">
        <v>86</v>
      </c>
      <c r="I136" s="181"/>
      <c r="J136" s="182">
        <f>ROUND(I136*H136,2)</f>
        <v>0</v>
      </c>
      <c r="K136" s="178" t="s">
        <v>134</v>
      </c>
      <c r="L136" s="41"/>
      <c r="M136" s="183" t="s">
        <v>28</v>
      </c>
      <c r="N136" s="184" t="s">
        <v>46</v>
      </c>
      <c r="O136" s="67"/>
      <c r="P136" s="185">
        <f>O136*H136</f>
        <v>0</v>
      </c>
      <c r="Q136" s="185">
        <v>1.4999999999999999E-4</v>
      </c>
      <c r="R136" s="185">
        <f>Q136*H136</f>
        <v>1.2899999999999998E-2</v>
      </c>
      <c r="S136" s="185">
        <v>0</v>
      </c>
      <c r="T136" s="18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7" t="s">
        <v>135</v>
      </c>
      <c r="AT136" s="187" t="s">
        <v>130</v>
      </c>
      <c r="AU136" s="187" t="s">
        <v>83</v>
      </c>
      <c r="AY136" s="19" t="s">
        <v>128</v>
      </c>
      <c r="BE136" s="188">
        <f>IF(N136="základní",J136,0)</f>
        <v>0</v>
      </c>
      <c r="BF136" s="188">
        <f>IF(N136="snížená",J136,0)</f>
        <v>0</v>
      </c>
      <c r="BG136" s="188">
        <f>IF(N136="zákl. přenesená",J136,0)</f>
        <v>0</v>
      </c>
      <c r="BH136" s="188">
        <f>IF(N136="sníž. přenesená",J136,0)</f>
        <v>0</v>
      </c>
      <c r="BI136" s="188">
        <f>IF(N136="nulová",J136,0)</f>
        <v>0</v>
      </c>
      <c r="BJ136" s="19" t="s">
        <v>135</v>
      </c>
      <c r="BK136" s="188">
        <f>ROUND(I136*H136,2)</f>
        <v>0</v>
      </c>
      <c r="BL136" s="19" t="s">
        <v>135</v>
      </c>
      <c r="BM136" s="187" t="s">
        <v>791</v>
      </c>
    </row>
    <row r="137" spans="1:65" s="2" customFormat="1" ht="10.199999999999999">
      <c r="A137" s="36"/>
      <c r="B137" s="37"/>
      <c r="C137" s="38"/>
      <c r="D137" s="189" t="s">
        <v>137</v>
      </c>
      <c r="E137" s="38"/>
      <c r="F137" s="190" t="s">
        <v>792</v>
      </c>
      <c r="G137" s="38"/>
      <c r="H137" s="38"/>
      <c r="I137" s="191"/>
      <c r="J137" s="38"/>
      <c r="K137" s="38"/>
      <c r="L137" s="41"/>
      <c r="M137" s="192"/>
      <c r="N137" s="193"/>
      <c r="O137" s="67"/>
      <c r="P137" s="67"/>
      <c r="Q137" s="67"/>
      <c r="R137" s="67"/>
      <c r="S137" s="67"/>
      <c r="T137" s="68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9" t="s">
        <v>137</v>
      </c>
      <c r="AU137" s="19" t="s">
        <v>83</v>
      </c>
    </row>
    <row r="138" spans="1:65" s="2" customFormat="1" ht="10.199999999999999">
      <c r="A138" s="36"/>
      <c r="B138" s="37"/>
      <c r="C138" s="38"/>
      <c r="D138" s="194" t="s">
        <v>139</v>
      </c>
      <c r="E138" s="38"/>
      <c r="F138" s="195" t="s">
        <v>793</v>
      </c>
      <c r="G138" s="38"/>
      <c r="H138" s="38"/>
      <c r="I138" s="191"/>
      <c r="J138" s="38"/>
      <c r="K138" s="38"/>
      <c r="L138" s="41"/>
      <c r="M138" s="192"/>
      <c r="N138" s="193"/>
      <c r="O138" s="67"/>
      <c r="P138" s="67"/>
      <c r="Q138" s="67"/>
      <c r="R138" s="67"/>
      <c r="S138" s="67"/>
      <c r="T138" s="68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139</v>
      </c>
      <c r="AU138" s="19" t="s">
        <v>83</v>
      </c>
    </row>
    <row r="139" spans="1:65" s="13" customFormat="1" ht="10.199999999999999">
      <c r="B139" s="196"/>
      <c r="C139" s="197"/>
      <c r="D139" s="189" t="s">
        <v>141</v>
      </c>
      <c r="E139" s="198" t="s">
        <v>28</v>
      </c>
      <c r="F139" s="199" t="s">
        <v>662</v>
      </c>
      <c r="G139" s="197"/>
      <c r="H139" s="198" t="s">
        <v>28</v>
      </c>
      <c r="I139" s="200"/>
      <c r="J139" s="197"/>
      <c r="K139" s="197"/>
      <c r="L139" s="201"/>
      <c r="M139" s="202"/>
      <c r="N139" s="203"/>
      <c r="O139" s="203"/>
      <c r="P139" s="203"/>
      <c r="Q139" s="203"/>
      <c r="R139" s="203"/>
      <c r="S139" s="203"/>
      <c r="T139" s="204"/>
      <c r="AT139" s="205" t="s">
        <v>141</v>
      </c>
      <c r="AU139" s="205" t="s">
        <v>83</v>
      </c>
      <c r="AV139" s="13" t="s">
        <v>81</v>
      </c>
      <c r="AW139" s="13" t="s">
        <v>34</v>
      </c>
      <c r="AX139" s="13" t="s">
        <v>73</v>
      </c>
      <c r="AY139" s="205" t="s">
        <v>128</v>
      </c>
    </row>
    <row r="140" spans="1:65" s="13" customFormat="1" ht="10.199999999999999">
      <c r="B140" s="196"/>
      <c r="C140" s="197"/>
      <c r="D140" s="189" t="s">
        <v>141</v>
      </c>
      <c r="E140" s="198" t="s">
        <v>28</v>
      </c>
      <c r="F140" s="199" t="s">
        <v>794</v>
      </c>
      <c r="G140" s="197"/>
      <c r="H140" s="198" t="s">
        <v>28</v>
      </c>
      <c r="I140" s="200"/>
      <c r="J140" s="197"/>
      <c r="K140" s="197"/>
      <c r="L140" s="201"/>
      <c r="M140" s="202"/>
      <c r="N140" s="203"/>
      <c r="O140" s="203"/>
      <c r="P140" s="203"/>
      <c r="Q140" s="203"/>
      <c r="R140" s="203"/>
      <c r="S140" s="203"/>
      <c r="T140" s="204"/>
      <c r="AT140" s="205" t="s">
        <v>141</v>
      </c>
      <c r="AU140" s="205" t="s">
        <v>83</v>
      </c>
      <c r="AV140" s="13" t="s">
        <v>81</v>
      </c>
      <c r="AW140" s="13" t="s">
        <v>34</v>
      </c>
      <c r="AX140" s="13" t="s">
        <v>73</v>
      </c>
      <c r="AY140" s="205" t="s">
        <v>128</v>
      </c>
    </row>
    <row r="141" spans="1:65" s="14" customFormat="1" ht="10.199999999999999">
      <c r="B141" s="206"/>
      <c r="C141" s="207"/>
      <c r="D141" s="189" t="s">
        <v>141</v>
      </c>
      <c r="E141" s="208" t="s">
        <v>28</v>
      </c>
      <c r="F141" s="209" t="s">
        <v>795</v>
      </c>
      <c r="G141" s="207"/>
      <c r="H141" s="210">
        <v>80</v>
      </c>
      <c r="I141" s="211"/>
      <c r="J141" s="207"/>
      <c r="K141" s="207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141</v>
      </c>
      <c r="AU141" s="216" t="s">
        <v>83</v>
      </c>
      <c r="AV141" s="14" t="s">
        <v>83</v>
      </c>
      <c r="AW141" s="14" t="s">
        <v>34</v>
      </c>
      <c r="AX141" s="14" t="s">
        <v>73</v>
      </c>
      <c r="AY141" s="216" t="s">
        <v>128</v>
      </c>
    </row>
    <row r="142" spans="1:65" s="13" customFormat="1" ht="20.399999999999999">
      <c r="B142" s="196"/>
      <c r="C142" s="197"/>
      <c r="D142" s="189" t="s">
        <v>141</v>
      </c>
      <c r="E142" s="198" t="s">
        <v>28</v>
      </c>
      <c r="F142" s="199" t="s">
        <v>796</v>
      </c>
      <c r="G142" s="197"/>
      <c r="H142" s="198" t="s">
        <v>28</v>
      </c>
      <c r="I142" s="200"/>
      <c r="J142" s="197"/>
      <c r="K142" s="197"/>
      <c r="L142" s="201"/>
      <c r="M142" s="202"/>
      <c r="N142" s="203"/>
      <c r="O142" s="203"/>
      <c r="P142" s="203"/>
      <c r="Q142" s="203"/>
      <c r="R142" s="203"/>
      <c r="S142" s="203"/>
      <c r="T142" s="204"/>
      <c r="AT142" s="205" t="s">
        <v>141</v>
      </c>
      <c r="AU142" s="205" t="s">
        <v>83</v>
      </c>
      <c r="AV142" s="13" t="s">
        <v>81</v>
      </c>
      <c r="AW142" s="13" t="s">
        <v>34</v>
      </c>
      <c r="AX142" s="13" t="s">
        <v>73</v>
      </c>
      <c r="AY142" s="205" t="s">
        <v>128</v>
      </c>
    </row>
    <row r="143" spans="1:65" s="14" customFormat="1" ht="10.199999999999999">
      <c r="B143" s="206"/>
      <c r="C143" s="207"/>
      <c r="D143" s="189" t="s">
        <v>141</v>
      </c>
      <c r="E143" s="208" t="s">
        <v>28</v>
      </c>
      <c r="F143" s="209" t="s">
        <v>797</v>
      </c>
      <c r="G143" s="207"/>
      <c r="H143" s="210">
        <v>6</v>
      </c>
      <c r="I143" s="211"/>
      <c r="J143" s="207"/>
      <c r="K143" s="207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141</v>
      </c>
      <c r="AU143" s="216" t="s">
        <v>83</v>
      </c>
      <c r="AV143" s="14" t="s">
        <v>83</v>
      </c>
      <c r="AW143" s="14" t="s">
        <v>34</v>
      </c>
      <c r="AX143" s="14" t="s">
        <v>73</v>
      </c>
      <c r="AY143" s="216" t="s">
        <v>128</v>
      </c>
    </row>
    <row r="144" spans="1:65" s="15" customFormat="1" ht="10.199999999999999">
      <c r="B144" s="217"/>
      <c r="C144" s="218"/>
      <c r="D144" s="189" t="s">
        <v>141</v>
      </c>
      <c r="E144" s="219" t="s">
        <v>28</v>
      </c>
      <c r="F144" s="220" t="s">
        <v>164</v>
      </c>
      <c r="G144" s="218"/>
      <c r="H144" s="221">
        <v>86</v>
      </c>
      <c r="I144" s="222"/>
      <c r="J144" s="218"/>
      <c r="K144" s="218"/>
      <c r="L144" s="223"/>
      <c r="M144" s="224"/>
      <c r="N144" s="225"/>
      <c r="O144" s="225"/>
      <c r="P144" s="225"/>
      <c r="Q144" s="225"/>
      <c r="R144" s="225"/>
      <c r="S144" s="225"/>
      <c r="T144" s="226"/>
      <c r="AT144" s="227" t="s">
        <v>141</v>
      </c>
      <c r="AU144" s="227" t="s">
        <v>83</v>
      </c>
      <c r="AV144" s="15" t="s">
        <v>135</v>
      </c>
      <c r="AW144" s="15" t="s">
        <v>34</v>
      </c>
      <c r="AX144" s="15" t="s">
        <v>81</v>
      </c>
      <c r="AY144" s="227" t="s">
        <v>128</v>
      </c>
    </row>
    <row r="145" spans="1:65" s="2" customFormat="1" ht="16.5" customHeight="1">
      <c r="A145" s="36"/>
      <c r="B145" s="37"/>
      <c r="C145" s="176" t="s">
        <v>221</v>
      </c>
      <c r="D145" s="176" t="s">
        <v>130</v>
      </c>
      <c r="E145" s="177" t="s">
        <v>798</v>
      </c>
      <c r="F145" s="178" t="s">
        <v>799</v>
      </c>
      <c r="G145" s="179" t="s">
        <v>133</v>
      </c>
      <c r="H145" s="180">
        <v>262</v>
      </c>
      <c r="I145" s="181"/>
      <c r="J145" s="182">
        <f>ROUND(I145*H145,2)</f>
        <v>0</v>
      </c>
      <c r="K145" s="178" t="s">
        <v>134</v>
      </c>
      <c r="L145" s="41"/>
      <c r="M145" s="183" t="s">
        <v>28</v>
      </c>
      <c r="N145" s="184" t="s">
        <v>46</v>
      </c>
      <c r="O145" s="67"/>
      <c r="P145" s="185">
        <f>O145*H145</f>
        <v>0</v>
      </c>
      <c r="Q145" s="185">
        <v>0</v>
      </c>
      <c r="R145" s="185">
        <f>Q145*H145</f>
        <v>0</v>
      </c>
      <c r="S145" s="185">
        <v>0</v>
      </c>
      <c r="T145" s="18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7" t="s">
        <v>135</v>
      </c>
      <c r="AT145" s="187" t="s">
        <v>130</v>
      </c>
      <c r="AU145" s="187" t="s">
        <v>83</v>
      </c>
      <c r="AY145" s="19" t="s">
        <v>128</v>
      </c>
      <c r="BE145" s="188">
        <f>IF(N145="základní",J145,0)</f>
        <v>0</v>
      </c>
      <c r="BF145" s="188">
        <f>IF(N145="snížená",J145,0)</f>
        <v>0</v>
      </c>
      <c r="BG145" s="188">
        <f>IF(N145="zákl. přenesená",J145,0)</f>
        <v>0</v>
      </c>
      <c r="BH145" s="188">
        <f>IF(N145="sníž. přenesená",J145,0)</f>
        <v>0</v>
      </c>
      <c r="BI145" s="188">
        <f>IF(N145="nulová",J145,0)</f>
        <v>0</v>
      </c>
      <c r="BJ145" s="19" t="s">
        <v>135</v>
      </c>
      <c r="BK145" s="188">
        <f>ROUND(I145*H145,2)</f>
        <v>0</v>
      </c>
      <c r="BL145" s="19" t="s">
        <v>135</v>
      </c>
      <c r="BM145" s="187" t="s">
        <v>800</v>
      </c>
    </row>
    <row r="146" spans="1:65" s="2" customFormat="1" ht="10.199999999999999">
      <c r="A146" s="36"/>
      <c r="B146" s="37"/>
      <c r="C146" s="38"/>
      <c r="D146" s="189" t="s">
        <v>137</v>
      </c>
      <c r="E146" s="38"/>
      <c r="F146" s="190" t="s">
        <v>801</v>
      </c>
      <c r="G146" s="38"/>
      <c r="H146" s="38"/>
      <c r="I146" s="191"/>
      <c r="J146" s="38"/>
      <c r="K146" s="38"/>
      <c r="L146" s="41"/>
      <c r="M146" s="192"/>
      <c r="N146" s="193"/>
      <c r="O146" s="67"/>
      <c r="P146" s="67"/>
      <c r="Q146" s="67"/>
      <c r="R146" s="67"/>
      <c r="S146" s="67"/>
      <c r="T146" s="68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137</v>
      </c>
      <c r="AU146" s="19" t="s">
        <v>83</v>
      </c>
    </row>
    <row r="147" spans="1:65" s="2" customFormat="1" ht="10.199999999999999">
      <c r="A147" s="36"/>
      <c r="B147" s="37"/>
      <c r="C147" s="38"/>
      <c r="D147" s="194" t="s">
        <v>139</v>
      </c>
      <c r="E147" s="38"/>
      <c r="F147" s="195" t="s">
        <v>802</v>
      </c>
      <c r="G147" s="38"/>
      <c r="H147" s="38"/>
      <c r="I147" s="191"/>
      <c r="J147" s="38"/>
      <c r="K147" s="38"/>
      <c r="L147" s="41"/>
      <c r="M147" s="192"/>
      <c r="N147" s="193"/>
      <c r="O147" s="67"/>
      <c r="P147" s="67"/>
      <c r="Q147" s="67"/>
      <c r="R147" s="67"/>
      <c r="S147" s="67"/>
      <c r="T147" s="68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139</v>
      </c>
      <c r="AU147" s="19" t="s">
        <v>83</v>
      </c>
    </row>
    <row r="148" spans="1:65" s="13" customFormat="1" ht="10.199999999999999">
      <c r="B148" s="196"/>
      <c r="C148" s="197"/>
      <c r="D148" s="189" t="s">
        <v>141</v>
      </c>
      <c r="E148" s="198" t="s">
        <v>28</v>
      </c>
      <c r="F148" s="199" t="s">
        <v>803</v>
      </c>
      <c r="G148" s="197"/>
      <c r="H148" s="198" t="s">
        <v>28</v>
      </c>
      <c r="I148" s="200"/>
      <c r="J148" s="197"/>
      <c r="K148" s="197"/>
      <c r="L148" s="201"/>
      <c r="M148" s="202"/>
      <c r="N148" s="203"/>
      <c r="O148" s="203"/>
      <c r="P148" s="203"/>
      <c r="Q148" s="203"/>
      <c r="R148" s="203"/>
      <c r="S148" s="203"/>
      <c r="T148" s="204"/>
      <c r="AT148" s="205" t="s">
        <v>141</v>
      </c>
      <c r="AU148" s="205" t="s">
        <v>83</v>
      </c>
      <c r="AV148" s="13" t="s">
        <v>81</v>
      </c>
      <c r="AW148" s="13" t="s">
        <v>34</v>
      </c>
      <c r="AX148" s="13" t="s">
        <v>73</v>
      </c>
      <c r="AY148" s="205" t="s">
        <v>128</v>
      </c>
    </row>
    <row r="149" spans="1:65" s="13" customFormat="1" ht="10.199999999999999">
      <c r="B149" s="196"/>
      <c r="C149" s="197"/>
      <c r="D149" s="189" t="s">
        <v>141</v>
      </c>
      <c r="E149" s="198" t="s">
        <v>28</v>
      </c>
      <c r="F149" s="199" t="s">
        <v>804</v>
      </c>
      <c r="G149" s="197"/>
      <c r="H149" s="198" t="s">
        <v>28</v>
      </c>
      <c r="I149" s="200"/>
      <c r="J149" s="197"/>
      <c r="K149" s="197"/>
      <c r="L149" s="201"/>
      <c r="M149" s="202"/>
      <c r="N149" s="203"/>
      <c r="O149" s="203"/>
      <c r="P149" s="203"/>
      <c r="Q149" s="203"/>
      <c r="R149" s="203"/>
      <c r="S149" s="203"/>
      <c r="T149" s="204"/>
      <c r="AT149" s="205" t="s">
        <v>141</v>
      </c>
      <c r="AU149" s="205" t="s">
        <v>83</v>
      </c>
      <c r="AV149" s="13" t="s">
        <v>81</v>
      </c>
      <c r="AW149" s="13" t="s">
        <v>34</v>
      </c>
      <c r="AX149" s="13" t="s">
        <v>73</v>
      </c>
      <c r="AY149" s="205" t="s">
        <v>128</v>
      </c>
    </row>
    <row r="150" spans="1:65" s="14" customFormat="1" ht="10.199999999999999">
      <c r="B150" s="206"/>
      <c r="C150" s="207"/>
      <c r="D150" s="189" t="s">
        <v>141</v>
      </c>
      <c r="E150" s="208" t="s">
        <v>28</v>
      </c>
      <c r="F150" s="209" t="s">
        <v>805</v>
      </c>
      <c r="G150" s="207"/>
      <c r="H150" s="210">
        <v>87</v>
      </c>
      <c r="I150" s="211"/>
      <c r="J150" s="207"/>
      <c r="K150" s="207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141</v>
      </c>
      <c r="AU150" s="216" t="s">
        <v>83</v>
      </c>
      <c r="AV150" s="14" t="s">
        <v>83</v>
      </c>
      <c r="AW150" s="14" t="s">
        <v>34</v>
      </c>
      <c r="AX150" s="14" t="s">
        <v>73</v>
      </c>
      <c r="AY150" s="216" t="s">
        <v>128</v>
      </c>
    </row>
    <row r="151" spans="1:65" s="13" customFormat="1" ht="10.199999999999999">
      <c r="B151" s="196"/>
      <c r="C151" s="197"/>
      <c r="D151" s="189" t="s">
        <v>141</v>
      </c>
      <c r="E151" s="198" t="s">
        <v>28</v>
      </c>
      <c r="F151" s="199" t="s">
        <v>803</v>
      </c>
      <c r="G151" s="197"/>
      <c r="H151" s="198" t="s">
        <v>28</v>
      </c>
      <c r="I151" s="200"/>
      <c r="J151" s="197"/>
      <c r="K151" s="197"/>
      <c r="L151" s="201"/>
      <c r="M151" s="202"/>
      <c r="N151" s="203"/>
      <c r="O151" s="203"/>
      <c r="P151" s="203"/>
      <c r="Q151" s="203"/>
      <c r="R151" s="203"/>
      <c r="S151" s="203"/>
      <c r="T151" s="204"/>
      <c r="AT151" s="205" t="s">
        <v>141</v>
      </c>
      <c r="AU151" s="205" t="s">
        <v>83</v>
      </c>
      <c r="AV151" s="13" t="s">
        <v>81</v>
      </c>
      <c r="AW151" s="13" t="s">
        <v>34</v>
      </c>
      <c r="AX151" s="13" t="s">
        <v>73</v>
      </c>
      <c r="AY151" s="205" t="s">
        <v>128</v>
      </c>
    </row>
    <row r="152" spans="1:65" s="13" customFormat="1" ht="10.199999999999999">
      <c r="B152" s="196"/>
      <c r="C152" s="197"/>
      <c r="D152" s="189" t="s">
        <v>141</v>
      </c>
      <c r="E152" s="198" t="s">
        <v>28</v>
      </c>
      <c r="F152" s="199" t="s">
        <v>806</v>
      </c>
      <c r="G152" s="197"/>
      <c r="H152" s="198" t="s">
        <v>28</v>
      </c>
      <c r="I152" s="200"/>
      <c r="J152" s="197"/>
      <c r="K152" s="197"/>
      <c r="L152" s="201"/>
      <c r="M152" s="202"/>
      <c r="N152" s="203"/>
      <c r="O152" s="203"/>
      <c r="P152" s="203"/>
      <c r="Q152" s="203"/>
      <c r="R152" s="203"/>
      <c r="S152" s="203"/>
      <c r="T152" s="204"/>
      <c r="AT152" s="205" t="s">
        <v>141</v>
      </c>
      <c r="AU152" s="205" t="s">
        <v>83</v>
      </c>
      <c r="AV152" s="13" t="s">
        <v>81</v>
      </c>
      <c r="AW152" s="13" t="s">
        <v>34</v>
      </c>
      <c r="AX152" s="13" t="s">
        <v>73</v>
      </c>
      <c r="AY152" s="205" t="s">
        <v>128</v>
      </c>
    </row>
    <row r="153" spans="1:65" s="14" customFormat="1" ht="10.199999999999999">
      <c r="B153" s="206"/>
      <c r="C153" s="207"/>
      <c r="D153" s="189" t="s">
        <v>141</v>
      </c>
      <c r="E153" s="208" t="s">
        <v>28</v>
      </c>
      <c r="F153" s="209" t="s">
        <v>807</v>
      </c>
      <c r="G153" s="207"/>
      <c r="H153" s="210">
        <v>175</v>
      </c>
      <c r="I153" s="211"/>
      <c r="J153" s="207"/>
      <c r="K153" s="207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141</v>
      </c>
      <c r="AU153" s="216" t="s">
        <v>83</v>
      </c>
      <c r="AV153" s="14" t="s">
        <v>83</v>
      </c>
      <c r="AW153" s="14" t="s">
        <v>34</v>
      </c>
      <c r="AX153" s="14" t="s">
        <v>73</v>
      </c>
      <c r="AY153" s="216" t="s">
        <v>128</v>
      </c>
    </row>
    <row r="154" spans="1:65" s="15" customFormat="1" ht="10.199999999999999">
      <c r="B154" s="217"/>
      <c r="C154" s="218"/>
      <c r="D154" s="189" t="s">
        <v>141</v>
      </c>
      <c r="E154" s="219" t="s">
        <v>28</v>
      </c>
      <c r="F154" s="220" t="s">
        <v>164</v>
      </c>
      <c r="G154" s="218"/>
      <c r="H154" s="221">
        <v>262</v>
      </c>
      <c r="I154" s="222"/>
      <c r="J154" s="218"/>
      <c r="K154" s="218"/>
      <c r="L154" s="223"/>
      <c r="M154" s="224"/>
      <c r="N154" s="225"/>
      <c r="O154" s="225"/>
      <c r="P154" s="225"/>
      <c r="Q154" s="225"/>
      <c r="R154" s="225"/>
      <c r="S154" s="225"/>
      <c r="T154" s="226"/>
      <c r="AT154" s="227" t="s">
        <v>141</v>
      </c>
      <c r="AU154" s="227" t="s">
        <v>83</v>
      </c>
      <c r="AV154" s="15" t="s">
        <v>135</v>
      </c>
      <c r="AW154" s="15" t="s">
        <v>34</v>
      </c>
      <c r="AX154" s="15" t="s">
        <v>81</v>
      </c>
      <c r="AY154" s="227" t="s">
        <v>128</v>
      </c>
    </row>
    <row r="155" spans="1:65" s="2" customFormat="1" ht="16.5" customHeight="1">
      <c r="A155" s="36"/>
      <c r="B155" s="37"/>
      <c r="C155" s="176" t="s">
        <v>229</v>
      </c>
      <c r="D155" s="176" t="s">
        <v>130</v>
      </c>
      <c r="E155" s="177" t="s">
        <v>808</v>
      </c>
      <c r="F155" s="178" t="s">
        <v>809</v>
      </c>
      <c r="G155" s="179" t="s">
        <v>133</v>
      </c>
      <c r="H155" s="180">
        <v>322</v>
      </c>
      <c r="I155" s="181"/>
      <c r="J155" s="182">
        <f>ROUND(I155*H155,2)</f>
        <v>0</v>
      </c>
      <c r="K155" s="178" t="s">
        <v>134</v>
      </c>
      <c r="L155" s="41"/>
      <c r="M155" s="183" t="s">
        <v>28</v>
      </c>
      <c r="N155" s="184" t="s">
        <v>46</v>
      </c>
      <c r="O155" s="67"/>
      <c r="P155" s="185">
        <f>O155*H155</f>
        <v>0</v>
      </c>
      <c r="Q155" s="185">
        <v>0</v>
      </c>
      <c r="R155" s="185">
        <f>Q155*H155</f>
        <v>0</v>
      </c>
      <c r="S155" s="185">
        <v>0</v>
      </c>
      <c r="T155" s="18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7" t="s">
        <v>135</v>
      </c>
      <c r="AT155" s="187" t="s">
        <v>130</v>
      </c>
      <c r="AU155" s="187" t="s">
        <v>83</v>
      </c>
      <c r="AY155" s="19" t="s">
        <v>128</v>
      </c>
      <c r="BE155" s="188">
        <f>IF(N155="základní",J155,0)</f>
        <v>0</v>
      </c>
      <c r="BF155" s="188">
        <f>IF(N155="snížená",J155,0)</f>
        <v>0</v>
      </c>
      <c r="BG155" s="188">
        <f>IF(N155="zákl. přenesená",J155,0)</f>
        <v>0</v>
      </c>
      <c r="BH155" s="188">
        <f>IF(N155="sníž. přenesená",J155,0)</f>
        <v>0</v>
      </c>
      <c r="BI155" s="188">
        <f>IF(N155="nulová",J155,0)</f>
        <v>0</v>
      </c>
      <c r="BJ155" s="19" t="s">
        <v>135</v>
      </c>
      <c r="BK155" s="188">
        <f>ROUND(I155*H155,2)</f>
        <v>0</v>
      </c>
      <c r="BL155" s="19" t="s">
        <v>135</v>
      </c>
      <c r="BM155" s="187" t="s">
        <v>810</v>
      </c>
    </row>
    <row r="156" spans="1:65" s="2" customFormat="1" ht="10.199999999999999">
      <c r="A156" s="36"/>
      <c r="B156" s="37"/>
      <c r="C156" s="38"/>
      <c r="D156" s="189" t="s">
        <v>137</v>
      </c>
      <c r="E156" s="38"/>
      <c r="F156" s="190" t="s">
        <v>811</v>
      </c>
      <c r="G156" s="38"/>
      <c r="H156" s="38"/>
      <c r="I156" s="191"/>
      <c r="J156" s="38"/>
      <c r="K156" s="38"/>
      <c r="L156" s="41"/>
      <c r="M156" s="192"/>
      <c r="N156" s="193"/>
      <c r="O156" s="67"/>
      <c r="P156" s="67"/>
      <c r="Q156" s="67"/>
      <c r="R156" s="67"/>
      <c r="S156" s="67"/>
      <c r="T156" s="68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9" t="s">
        <v>137</v>
      </c>
      <c r="AU156" s="19" t="s">
        <v>83</v>
      </c>
    </row>
    <row r="157" spans="1:65" s="2" customFormat="1" ht="10.199999999999999">
      <c r="A157" s="36"/>
      <c r="B157" s="37"/>
      <c r="C157" s="38"/>
      <c r="D157" s="194" t="s">
        <v>139</v>
      </c>
      <c r="E157" s="38"/>
      <c r="F157" s="195" t="s">
        <v>812</v>
      </c>
      <c r="G157" s="38"/>
      <c r="H157" s="38"/>
      <c r="I157" s="191"/>
      <c r="J157" s="38"/>
      <c r="K157" s="38"/>
      <c r="L157" s="41"/>
      <c r="M157" s="192"/>
      <c r="N157" s="193"/>
      <c r="O157" s="67"/>
      <c r="P157" s="67"/>
      <c r="Q157" s="67"/>
      <c r="R157" s="67"/>
      <c r="S157" s="67"/>
      <c r="T157" s="68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9" t="s">
        <v>139</v>
      </c>
      <c r="AU157" s="19" t="s">
        <v>83</v>
      </c>
    </row>
    <row r="158" spans="1:65" s="13" customFormat="1" ht="10.199999999999999">
      <c r="B158" s="196"/>
      <c r="C158" s="197"/>
      <c r="D158" s="189" t="s">
        <v>141</v>
      </c>
      <c r="E158" s="198" t="s">
        <v>28</v>
      </c>
      <c r="F158" s="199" t="s">
        <v>803</v>
      </c>
      <c r="G158" s="197"/>
      <c r="H158" s="198" t="s">
        <v>28</v>
      </c>
      <c r="I158" s="200"/>
      <c r="J158" s="197"/>
      <c r="K158" s="197"/>
      <c r="L158" s="201"/>
      <c r="M158" s="202"/>
      <c r="N158" s="203"/>
      <c r="O158" s="203"/>
      <c r="P158" s="203"/>
      <c r="Q158" s="203"/>
      <c r="R158" s="203"/>
      <c r="S158" s="203"/>
      <c r="T158" s="204"/>
      <c r="AT158" s="205" t="s">
        <v>141</v>
      </c>
      <c r="AU158" s="205" t="s">
        <v>83</v>
      </c>
      <c r="AV158" s="13" t="s">
        <v>81</v>
      </c>
      <c r="AW158" s="13" t="s">
        <v>34</v>
      </c>
      <c r="AX158" s="13" t="s">
        <v>73</v>
      </c>
      <c r="AY158" s="205" t="s">
        <v>128</v>
      </c>
    </row>
    <row r="159" spans="1:65" s="13" customFormat="1" ht="10.199999999999999">
      <c r="B159" s="196"/>
      <c r="C159" s="197"/>
      <c r="D159" s="189" t="s">
        <v>141</v>
      </c>
      <c r="E159" s="198" t="s">
        <v>28</v>
      </c>
      <c r="F159" s="199" t="s">
        <v>782</v>
      </c>
      <c r="G159" s="197"/>
      <c r="H159" s="198" t="s">
        <v>28</v>
      </c>
      <c r="I159" s="200"/>
      <c r="J159" s="197"/>
      <c r="K159" s="197"/>
      <c r="L159" s="201"/>
      <c r="M159" s="202"/>
      <c r="N159" s="203"/>
      <c r="O159" s="203"/>
      <c r="P159" s="203"/>
      <c r="Q159" s="203"/>
      <c r="R159" s="203"/>
      <c r="S159" s="203"/>
      <c r="T159" s="204"/>
      <c r="AT159" s="205" t="s">
        <v>141</v>
      </c>
      <c r="AU159" s="205" t="s">
        <v>83</v>
      </c>
      <c r="AV159" s="13" t="s">
        <v>81</v>
      </c>
      <c r="AW159" s="13" t="s">
        <v>34</v>
      </c>
      <c r="AX159" s="13" t="s">
        <v>73</v>
      </c>
      <c r="AY159" s="205" t="s">
        <v>128</v>
      </c>
    </row>
    <row r="160" spans="1:65" s="13" customFormat="1" ht="10.199999999999999">
      <c r="B160" s="196"/>
      <c r="C160" s="197"/>
      <c r="D160" s="189" t="s">
        <v>141</v>
      </c>
      <c r="E160" s="198" t="s">
        <v>28</v>
      </c>
      <c r="F160" s="199" t="s">
        <v>783</v>
      </c>
      <c r="G160" s="197"/>
      <c r="H160" s="198" t="s">
        <v>28</v>
      </c>
      <c r="I160" s="200"/>
      <c r="J160" s="197"/>
      <c r="K160" s="197"/>
      <c r="L160" s="201"/>
      <c r="M160" s="202"/>
      <c r="N160" s="203"/>
      <c r="O160" s="203"/>
      <c r="P160" s="203"/>
      <c r="Q160" s="203"/>
      <c r="R160" s="203"/>
      <c r="S160" s="203"/>
      <c r="T160" s="204"/>
      <c r="AT160" s="205" t="s">
        <v>141</v>
      </c>
      <c r="AU160" s="205" t="s">
        <v>83</v>
      </c>
      <c r="AV160" s="13" t="s">
        <v>81</v>
      </c>
      <c r="AW160" s="13" t="s">
        <v>34</v>
      </c>
      <c r="AX160" s="13" t="s">
        <v>73</v>
      </c>
      <c r="AY160" s="205" t="s">
        <v>128</v>
      </c>
    </row>
    <row r="161" spans="1:65" s="14" customFormat="1" ht="10.199999999999999">
      <c r="B161" s="206"/>
      <c r="C161" s="207"/>
      <c r="D161" s="189" t="s">
        <v>141</v>
      </c>
      <c r="E161" s="208" t="s">
        <v>28</v>
      </c>
      <c r="F161" s="209" t="s">
        <v>784</v>
      </c>
      <c r="G161" s="207"/>
      <c r="H161" s="210">
        <v>310</v>
      </c>
      <c r="I161" s="211"/>
      <c r="J161" s="207"/>
      <c r="K161" s="207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141</v>
      </c>
      <c r="AU161" s="216" t="s">
        <v>83</v>
      </c>
      <c r="AV161" s="14" t="s">
        <v>83</v>
      </c>
      <c r="AW161" s="14" t="s">
        <v>34</v>
      </c>
      <c r="AX161" s="14" t="s">
        <v>73</v>
      </c>
      <c r="AY161" s="216" t="s">
        <v>128</v>
      </c>
    </row>
    <row r="162" spans="1:65" s="13" customFormat="1" ht="10.199999999999999">
      <c r="B162" s="196"/>
      <c r="C162" s="197"/>
      <c r="D162" s="189" t="s">
        <v>141</v>
      </c>
      <c r="E162" s="198" t="s">
        <v>28</v>
      </c>
      <c r="F162" s="199" t="s">
        <v>813</v>
      </c>
      <c r="G162" s="197"/>
      <c r="H162" s="198" t="s">
        <v>28</v>
      </c>
      <c r="I162" s="200"/>
      <c r="J162" s="197"/>
      <c r="K162" s="197"/>
      <c r="L162" s="201"/>
      <c r="M162" s="202"/>
      <c r="N162" s="203"/>
      <c r="O162" s="203"/>
      <c r="P162" s="203"/>
      <c r="Q162" s="203"/>
      <c r="R162" s="203"/>
      <c r="S162" s="203"/>
      <c r="T162" s="204"/>
      <c r="AT162" s="205" t="s">
        <v>141</v>
      </c>
      <c r="AU162" s="205" t="s">
        <v>83</v>
      </c>
      <c r="AV162" s="13" t="s">
        <v>81</v>
      </c>
      <c r="AW162" s="13" t="s">
        <v>34</v>
      </c>
      <c r="AX162" s="13" t="s">
        <v>73</v>
      </c>
      <c r="AY162" s="205" t="s">
        <v>128</v>
      </c>
    </row>
    <row r="163" spans="1:65" s="14" customFormat="1" ht="10.199999999999999">
      <c r="B163" s="206"/>
      <c r="C163" s="207"/>
      <c r="D163" s="189" t="s">
        <v>141</v>
      </c>
      <c r="E163" s="208" t="s">
        <v>28</v>
      </c>
      <c r="F163" s="209" t="s">
        <v>814</v>
      </c>
      <c r="G163" s="207"/>
      <c r="H163" s="210">
        <v>12</v>
      </c>
      <c r="I163" s="211"/>
      <c r="J163" s="207"/>
      <c r="K163" s="207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141</v>
      </c>
      <c r="AU163" s="216" t="s">
        <v>83</v>
      </c>
      <c r="AV163" s="14" t="s">
        <v>83</v>
      </c>
      <c r="AW163" s="14" t="s">
        <v>34</v>
      </c>
      <c r="AX163" s="14" t="s">
        <v>73</v>
      </c>
      <c r="AY163" s="216" t="s">
        <v>128</v>
      </c>
    </row>
    <row r="164" spans="1:65" s="15" customFormat="1" ht="10.199999999999999">
      <c r="B164" s="217"/>
      <c r="C164" s="218"/>
      <c r="D164" s="189" t="s">
        <v>141</v>
      </c>
      <c r="E164" s="219" t="s">
        <v>28</v>
      </c>
      <c r="F164" s="220" t="s">
        <v>164</v>
      </c>
      <c r="G164" s="218"/>
      <c r="H164" s="221">
        <v>322</v>
      </c>
      <c r="I164" s="222"/>
      <c r="J164" s="218"/>
      <c r="K164" s="218"/>
      <c r="L164" s="223"/>
      <c r="M164" s="224"/>
      <c r="N164" s="225"/>
      <c r="O164" s="225"/>
      <c r="P164" s="225"/>
      <c r="Q164" s="225"/>
      <c r="R164" s="225"/>
      <c r="S164" s="225"/>
      <c r="T164" s="226"/>
      <c r="AT164" s="227" t="s">
        <v>141</v>
      </c>
      <c r="AU164" s="227" t="s">
        <v>83</v>
      </c>
      <c r="AV164" s="15" t="s">
        <v>135</v>
      </c>
      <c r="AW164" s="15" t="s">
        <v>34</v>
      </c>
      <c r="AX164" s="15" t="s">
        <v>81</v>
      </c>
      <c r="AY164" s="227" t="s">
        <v>128</v>
      </c>
    </row>
    <row r="165" spans="1:65" s="2" customFormat="1" ht="16.5" customHeight="1">
      <c r="A165" s="36"/>
      <c r="B165" s="37"/>
      <c r="C165" s="176" t="s">
        <v>241</v>
      </c>
      <c r="D165" s="176" t="s">
        <v>130</v>
      </c>
      <c r="E165" s="177" t="s">
        <v>815</v>
      </c>
      <c r="F165" s="178" t="s">
        <v>816</v>
      </c>
      <c r="G165" s="179" t="s">
        <v>133</v>
      </c>
      <c r="H165" s="180">
        <v>80</v>
      </c>
      <c r="I165" s="181"/>
      <c r="J165" s="182">
        <f>ROUND(I165*H165,2)</f>
        <v>0</v>
      </c>
      <c r="K165" s="178" t="s">
        <v>134</v>
      </c>
      <c r="L165" s="41"/>
      <c r="M165" s="183" t="s">
        <v>28</v>
      </c>
      <c r="N165" s="184" t="s">
        <v>46</v>
      </c>
      <c r="O165" s="67"/>
      <c r="P165" s="185">
        <f>O165*H165</f>
        <v>0</v>
      </c>
      <c r="Q165" s="185">
        <v>5.0099999999999997E-3</v>
      </c>
      <c r="R165" s="185">
        <f>Q165*H165</f>
        <v>0.40079999999999999</v>
      </c>
      <c r="S165" s="185">
        <v>0</v>
      </c>
      <c r="T165" s="186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87" t="s">
        <v>135</v>
      </c>
      <c r="AT165" s="187" t="s">
        <v>130</v>
      </c>
      <c r="AU165" s="187" t="s">
        <v>83</v>
      </c>
      <c r="AY165" s="19" t="s">
        <v>128</v>
      </c>
      <c r="BE165" s="188">
        <f>IF(N165="základní",J165,0)</f>
        <v>0</v>
      </c>
      <c r="BF165" s="188">
        <f>IF(N165="snížená",J165,0)</f>
        <v>0</v>
      </c>
      <c r="BG165" s="188">
        <f>IF(N165="zákl. přenesená",J165,0)</f>
        <v>0</v>
      </c>
      <c r="BH165" s="188">
        <f>IF(N165="sníž. přenesená",J165,0)</f>
        <v>0</v>
      </c>
      <c r="BI165" s="188">
        <f>IF(N165="nulová",J165,0)</f>
        <v>0</v>
      </c>
      <c r="BJ165" s="19" t="s">
        <v>135</v>
      </c>
      <c r="BK165" s="188">
        <f>ROUND(I165*H165,2)</f>
        <v>0</v>
      </c>
      <c r="BL165" s="19" t="s">
        <v>135</v>
      </c>
      <c r="BM165" s="187" t="s">
        <v>817</v>
      </c>
    </row>
    <row r="166" spans="1:65" s="2" customFormat="1" ht="10.199999999999999">
      <c r="A166" s="36"/>
      <c r="B166" s="37"/>
      <c r="C166" s="38"/>
      <c r="D166" s="189" t="s">
        <v>137</v>
      </c>
      <c r="E166" s="38"/>
      <c r="F166" s="190" t="s">
        <v>818</v>
      </c>
      <c r="G166" s="38"/>
      <c r="H166" s="38"/>
      <c r="I166" s="191"/>
      <c r="J166" s="38"/>
      <c r="K166" s="38"/>
      <c r="L166" s="41"/>
      <c r="M166" s="192"/>
      <c r="N166" s="193"/>
      <c r="O166" s="67"/>
      <c r="P166" s="67"/>
      <c r="Q166" s="67"/>
      <c r="R166" s="67"/>
      <c r="S166" s="67"/>
      <c r="T166" s="68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9" t="s">
        <v>137</v>
      </c>
      <c r="AU166" s="19" t="s">
        <v>83</v>
      </c>
    </row>
    <row r="167" spans="1:65" s="2" customFormat="1" ht="10.199999999999999">
      <c r="A167" s="36"/>
      <c r="B167" s="37"/>
      <c r="C167" s="38"/>
      <c r="D167" s="194" t="s">
        <v>139</v>
      </c>
      <c r="E167" s="38"/>
      <c r="F167" s="195" t="s">
        <v>819</v>
      </c>
      <c r="G167" s="38"/>
      <c r="H167" s="38"/>
      <c r="I167" s="191"/>
      <c r="J167" s="38"/>
      <c r="K167" s="38"/>
      <c r="L167" s="41"/>
      <c r="M167" s="192"/>
      <c r="N167" s="193"/>
      <c r="O167" s="67"/>
      <c r="P167" s="67"/>
      <c r="Q167" s="67"/>
      <c r="R167" s="67"/>
      <c r="S167" s="67"/>
      <c r="T167" s="68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9" t="s">
        <v>139</v>
      </c>
      <c r="AU167" s="19" t="s">
        <v>83</v>
      </c>
    </row>
    <row r="168" spans="1:65" s="13" customFormat="1" ht="10.199999999999999">
      <c r="B168" s="196"/>
      <c r="C168" s="197"/>
      <c r="D168" s="189" t="s">
        <v>141</v>
      </c>
      <c r="E168" s="198" t="s">
        <v>28</v>
      </c>
      <c r="F168" s="199" t="s">
        <v>803</v>
      </c>
      <c r="G168" s="197"/>
      <c r="H168" s="198" t="s">
        <v>28</v>
      </c>
      <c r="I168" s="200"/>
      <c r="J168" s="197"/>
      <c r="K168" s="197"/>
      <c r="L168" s="201"/>
      <c r="M168" s="202"/>
      <c r="N168" s="203"/>
      <c r="O168" s="203"/>
      <c r="P168" s="203"/>
      <c r="Q168" s="203"/>
      <c r="R168" s="203"/>
      <c r="S168" s="203"/>
      <c r="T168" s="204"/>
      <c r="AT168" s="205" t="s">
        <v>141</v>
      </c>
      <c r="AU168" s="205" t="s">
        <v>83</v>
      </c>
      <c r="AV168" s="13" t="s">
        <v>81</v>
      </c>
      <c r="AW168" s="13" t="s">
        <v>34</v>
      </c>
      <c r="AX168" s="13" t="s">
        <v>73</v>
      </c>
      <c r="AY168" s="205" t="s">
        <v>128</v>
      </c>
    </row>
    <row r="169" spans="1:65" s="13" customFormat="1" ht="10.199999999999999">
      <c r="B169" s="196"/>
      <c r="C169" s="197"/>
      <c r="D169" s="189" t="s">
        <v>141</v>
      </c>
      <c r="E169" s="198" t="s">
        <v>28</v>
      </c>
      <c r="F169" s="199" t="s">
        <v>794</v>
      </c>
      <c r="G169" s="197"/>
      <c r="H169" s="198" t="s">
        <v>28</v>
      </c>
      <c r="I169" s="200"/>
      <c r="J169" s="197"/>
      <c r="K169" s="197"/>
      <c r="L169" s="201"/>
      <c r="M169" s="202"/>
      <c r="N169" s="203"/>
      <c r="O169" s="203"/>
      <c r="P169" s="203"/>
      <c r="Q169" s="203"/>
      <c r="R169" s="203"/>
      <c r="S169" s="203"/>
      <c r="T169" s="204"/>
      <c r="AT169" s="205" t="s">
        <v>141</v>
      </c>
      <c r="AU169" s="205" t="s">
        <v>83</v>
      </c>
      <c r="AV169" s="13" t="s">
        <v>81</v>
      </c>
      <c r="AW169" s="13" t="s">
        <v>34</v>
      </c>
      <c r="AX169" s="13" t="s">
        <v>73</v>
      </c>
      <c r="AY169" s="205" t="s">
        <v>128</v>
      </c>
    </row>
    <row r="170" spans="1:65" s="14" customFormat="1" ht="10.199999999999999">
      <c r="B170" s="206"/>
      <c r="C170" s="207"/>
      <c r="D170" s="189" t="s">
        <v>141</v>
      </c>
      <c r="E170" s="208" t="s">
        <v>28</v>
      </c>
      <c r="F170" s="209" t="s">
        <v>795</v>
      </c>
      <c r="G170" s="207"/>
      <c r="H170" s="210">
        <v>80</v>
      </c>
      <c r="I170" s="211"/>
      <c r="J170" s="207"/>
      <c r="K170" s="207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141</v>
      </c>
      <c r="AU170" s="216" t="s">
        <v>83</v>
      </c>
      <c r="AV170" s="14" t="s">
        <v>83</v>
      </c>
      <c r="AW170" s="14" t="s">
        <v>34</v>
      </c>
      <c r="AX170" s="14" t="s">
        <v>81</v>
      </c>
      <c r="AY170" s="216" t="s">
        <v>128</v>
      </c>
    </row>
    <row r="171" spans="1:65" s="2" customFormat="1" ht="16.5" customHeight="1">
      <c r="A171" s="36"/>
      <c r="B171" s="37"/>
      <c r="C171" s="239" t="s">
        <v>249</v>
      </c>
      <c r="D171" s="239" t="s">
        <v>298</v>
      </c>
      <c r="E171" s="240" t="s">
        <v>820</v>
      </c>
      <c r="F171" s="241" t="s">
        <v>821</v>
      </c>
      <c r="G171" s="242" t="s">
        <v>244</v>
      </c>
      <c r="H171" s="243">
        <v>68.161000000000001</v>
      </c>
      <c r="I171" s="244"/>
      <c r="J171" s="245">
        <f>ROUND(I171*H171,2)</f>
        <v>0</v>
      </c>
      <c r="K171" s="241" t="s">
        <v>28</v>
      </c>
      <c r="L171" s="246"/>
      <c r="M171" s="247" t="s">
        <v>28</v>
      </c>
      <c r="N171" s="248" t="s">
        <v>46</v>
      </c>
      <c r="O171" s="67"/>
      <c r="P171" s="185">
        <f>O171*H171</f>
        <v>0</v>
      </c>
      <c r="Q171" s="185">
        <v>1</v>
      </c>
      <c r="R171" s="185">
        <f>Q171*H171</f>
        <v>68.161000000000001</v>
      </c>
      <c r="S171" s="185">
        <v>0</v>
      </c>
      <c r="T171" s="186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87" t="s">
        <v>203</v>
      </c>
      <c r="AT171" s="187" t="s">
        <v>298</v>
      </c>
      <c r="AU171" s="187" t="s">
        <v>83</v>
      </c>
      <c r="AY171" s="19" t="s">
        <v>128</v>
      </c>
      <c r="BE171" s="188">
        <f>IF(N171="základní",J171,0)</f>
        <v>0</v>
      </c>
      <c r="BF171" s="188">
        <f>IF(N171="snížená",J171,0)</f>
        <v>0</v>
      </c>
      <c r="BG171" s="188">
        <f>IF(N171="zákl. přenesená",J171,0)</f>
        <v>0</v>
      </c>
      <c r="BH171" s="188">
        <f>IF(N171="sníž. přenesená",J171,0)</f>
        <v>0</v>
      </c>
      <c r="BI171" s="188">
        <f>IF(N171="nulová",J171,0)</f>
        <v>0</v>
      </c>
      <c r="BJ171" s="19" t="s">
        <v>135</v>
      </c>
      <c r="BK171" s="188">
        <f>ROUND(I171*H171,2)</f>
        <v>0</v>
      </c>
      <c r="BL171" s="19" t="s">
        <v>135</v>
      </c>
      <c r="BM171" s="187" t="s">
        <v>822</v>
      </c>
    </row>
    <row r="172" spans="1:65" s="2" customFormat="1" ht="10.199999999999999">
      <c r="A172" s="36"/>
      <c r="B172" s="37"/>
      <c r="C172" s="38"/>
      <c r="D172" s="189" t="s">
        <v>137</v>
      </c>
      <c r="E172" s="38"/>
      <c r="F172" s="190" t="s">
        <v>821</v>
      </c>
      <c r="G172" s="38"/>
      <c r="H172" s="38"/>
      <c r="I172" s="191"/>
      <c r="J172" s="38"/>
      <c r="K172" s="38"/>
      <c r="L172" s="41"/>
      <c r="M172" s="192"/>
      <c r="N172" s="193"/>
      <c r="O172" s="67"/>
      <c r="P172" s="67"/>
      <c r="Q172" s="67"/>
      <c r="R172" s="67"/>
      <c r="S172" s="67"/>
      <c r="T172" s="68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9" t="s">
        <v>137</v>
      </c>
      <c r="AU172" s="19" t="s">
        <v>83</v>
      </c>
    </row>
    <row r="173" spans="1:65" s="13" customFormat="1" ht="10.199999999999999">
      <c r="B173" s="196"/>
      <c r="C173" s="197"/>
      <c r="D173" s="189" t="s">
        <v>141</v>
      </c>
      <c r="E173" s="198" t="s">
        <v>28</v>
      </c>
      <c r="F173" s="199" t="s">
        <v>823</v>
      </c>
      <c r="G173" s="197"/>
      <c r="H173" s="198" t="s">
        <v>28</v>
      </c>
      <c r="I173" s="200"/>
      <c r="J173" s="197"/>
      <c r="K173" s="197"/>
      <c r="L173" s="201"/>
      <c r="M173" s="202"/>
      <c r="N173" s="203"/>
      <c r="O173" s="203"/>
      <c r="P173" s="203"/>
      <c r="Q173" s="203"/>
      <c r="R173" s="203"/>
      <c r="S173" s="203"/>
      <c r="T173" s="204"/>
      <c r="AT173" s="205" t="s">
        <v>141</v>
      </c>
      <c r="AU173" s="205" t="s">
        <v>83</v>
      </c>
      <c r="AV173" s="13" t="s">
        <v>81</v>
      </c>
      <c r="AW173" s="13" t="s">
        <v>34</v>
      </c>
      <c r="AX173" s="13" t="s">
        <v>73</v>
      </c>
      <c r="AY173" s="205" t="s">
        <v>128</v>
      </c>
    </row>
    <row r="174" spans="1:65" s="13" customFormat="1" ht="10.199999999999999">
      <c r="B174" s="196"/>
      <c r="C174" s="197"/>
      <c r="D174" s="189" t="s">
        <v>141</v>
      </c>
      <c r="E174" s="198" t="s">
        <v>28</v>
      </c>
      <c r="F174" s="199" t="s">
        <v>782</v>
      </c>
      <c r="G174" s="197"/>
      <c r="H174" s="198" t="s">
        <v>28</v>
      </c>
      <c r="I174" s="200"/>
      <c r="J174" s="197"/>
      <c r="K174" s="197"/>
      <c r="L174" s="201"/>
      <c r="M174" s="202"/>
      <c r="N174" s="203"/>
      <c r="O174" s="203"/>
      <c r="P174" s="203"/>
      <c r="Q174" s="203"/>
      <c r="R174" s="203"/>
      <c r="S174" s="203"/>
      <c r="T174" s="204"/>
      <c r="AT174" s="205" t="s">
        <v>141</v>
      </c>
      <c r="AU174" s="205" t="s">
        <v>83</v>
      </c>
      <c r="AV174" s="13" t="s">
        <v>81</v>
      </c>
      <c r="AW174" s="13" t="s">
        <v>34</v>
      </c>
      <c r="AX174" s="13" t="s">
        <v>73</v>
      </c>
      <c r="AY174" s="205" t="s">
        <v>128</v>
      </c>
    </row>
    <row r="175" spans="1:65" s="13" customFormat="1" ht="10.199999999999999">
      <c r="B175" s="196"/>
      <c r="C175" s="197"/>
      <c r="D175" s="189" t="s">
        <v>141</v>
      </c>
      <c r="E175" s="198" t="s">
        <v>28</v>
      </c>
      <c r="F175" s="199" t="s">
        <v>783</v>
      </c>
      <c r="G175" s="197"/>
      <c r="H175" s="198" t="s">
        <v>28</v>
      </c>
      <c r="I175" s="200"/>
      <c r="J175" s="197"/>
      <c r="K175" s="197"/>
      <c r="L175" s="201"/>
      <c r="M175" s="202"/>
      <c r="N175" s="203"/>
      <c r="O175" s="203"/>
      <c r="P175" s="203"/>
      <c r="Q175" s="203"/>
      <c r="R175" s="203"/>
      <c r="S175" s="203"/>
      <c r="T175" s="204"/>
      <c r="AT175" s="205" t="s">
        <v>141</v>
      </c>
      <c r="AU175" s="205" t="s">
        <v>83</v>
      </c>
      <c r="AV175" s="13" t="s">
        <v>81</v>
      </c>
      <c r="AW175" s="13" t="s">
        <v>34</v>
      </c>
      <c r="AX175" s="13" t="s">
        <v>73</v>
      </c>
      <c r="AY175" s="205" t="s">
        <v>128</v>
      </c>
    </row>
    <row r="176" spans="1:65" s="14" customFormat="1" ht="10.199999999999999">
      <c r="B176" s="206"/>
      <c r="C176" s="207"/>
      <c r="D176" s="189" t="s">
        <v>141</v>
      </c>
      <c r="E176" s="208" t="s">
        <v>28</v>
      </c>
      <c r="F176" s="209" t="s">
        <v>824</v>
      </c>
      <c r="G176" s="207"/>
      <c r="H176" s="210">
        <v>43.356999999999999</v>
      </c>
      <c r="I176" s="211"/>
      <c r="J176" s="207"/>
      <c r="K176" s="207"/>
      <c r="L176" s="212"/>
      <c r="M176" s="213"/>
      <c r="N176" s="214"/>
      <c r="O176" s="214"/>
      <c r="P176" s="214"/>
      <c r="Q176" s="214"/>
      <c r="R176" s="214"/>
      <c r="S176" s="214"/>
      <c r="T176" s="215"/>
      <c r="AT176" s="216" t="s">
        <v>141</v>
      </c>
      <c r="AU176" s="216" t="s">
        <v>83</v>
      </c>
      <c r="AV176" s="14" t="s">
        <v>83</v>
      </c>
      <c r="AW176" s="14" t="s">
        <v>34</v>
      </c>
      <c r="AX176" s="14" t="s">
        <v>73</v>
      </c>
      <c r="AY176" s="216" t="s">
        <v>128</v>
      </c>
    </row>
    <row r="177" spans="1:65" s="13" customFormat="1" ht="10.199999999999999">
      <c r="B177" s="196"/>
      <c r="C177" s="197"/>
      <c r="D177" s="189" t="s">
        <v>141</v>
      </c>
      <c r="E177" s="198" t="s">
        <v>28</v>
      </c>
      <c r="F177" s="199" t="s">
        <v>785</v>
      </c>
      <c r="G177" s="197"/>
      <c r="H177" s="198" t="s">
        <v>28</v>
      </c>
      <c r="I177" s="200"/>
      <c r="J177" s="197"/>
      <c r="K177" s="197"/>
      <c r="L177" s="201"/>
      <c r="M177" s="202"/>
      <c r="N177" s="203"/>
      <c r="O177" s="203"/>
      <c r="P177" s="203"/>
      <c r="Q177" s="203"/>
      <c r="R177" s="203"/>
      <c r="S177" s="203"/>
      <c r="T177" s="204"/>
      <c r="AT177" s="205" t="s">
        <v>141</v>
      </c>
      <c r="AU177" s="205" t="s">
        <v>83</v>
      </c>
      <c r="AV177" s="13" t="s">
        <v>81</v>
      </c>
      <c r="AW177" s="13" t="s">
        <v>34</v>
      </c>
      <c r="AX177" s="13" t="s">
        <v>73</v>
      </c>
      <c r="AY177" s="205" t="s">
        <v>128</v>
      </c>
    </row>
    <row r="178" spans="1:65" s="14" customFormat="1" ht="10.199999999999999">
      <c r="B178" s="206"/>
      <c r="C178" s="207"/>
      <c r="D178" s="189" t="s">
        <v>141</v>
      </c>
      <c r="E178" s="208" t="s">
        <v>28</v>
      </c>
      <c r="F178" s="209" t="s">
        <v>825</v>
      </c>
      <c r="G178" s="207"/>
      <c r="H178" s="210">
        <v>12.776</v>
      </c>
      <c r="I178" s="211"/>
      <c r="J178" s="207"/>
      <c r="K178" s="207"/>
      <c r="L178" s="212"/>
      <c r="M178" s="213"/>
      <c r="N178" s="214"/>
      <c r="O178" s="214"/>
      <c r="P178" s="214"/>
      <c r="Q178" s="214"/>
      <c r="R178" s="214"/>
      <c r="S178" s="214"/>
      <c r="T178" s="215"/>
      <c r="AT178" s="216" t="s">
        <v>141</v>
      </c>
      <c r="AU178" s="216" t="s">
        <v>83</v>
      </c>
      <c r="AV178" s="14" t="s">
        <v>83</v>
      </c>
      <c r="AW178" s="14" t="s">
        <v>34</v>
      </c>
      <c r="AX178" s="14" t="s">
        <v>73</v>
      </c>
      <c r="AY178" s="216" t="s">
        <v>128</v>
      </c>
    </row>
    <row r="179" spans="1:65" s="16" customFormat="1" ht="10.199999999999999">
      <c r="B179" s="228"/>
      <c r="C179" s="229"/>
      <c r="D179" s="189" t="s">
        <v>141</v>
      </c>
      <c r="E179" s="230" t="s">
        <v>28</v>
      </c>
      <c r="F179" s="231" t="s">
        <v>264</v>
      </c>
      <c r="G179" s="229"/>
      <c r="H179" s="232">
        <v>56.133000000000003</v>
      </c>
      <c r="I179" s="233"/>
      <c r="J179" s="229"/>
      <c r="K179" s="229"/>
      <c r="L179" s="234"/>
      <c r="M179" s="235"/>
      <c r="N179" s="236"/>
      <c r="O179" s="236"/>
      <c r="P179" s="236"/>
      <c r="Q179" s="236"/>
      <c r="R179" s="236"/>
      <c r="S179" s="236"/>
      <c r="T179" s="237"/>
      <c r="AT179" s="238" t="s">
        <v>141</v>
      </c>
      <c r="AU179" s="238" t="s">
        <v>83</v>
      </c>
      <c r="AV179" s="16" t="s">
        <v>152</v>
      </c>
      <c r="AW179" s="16" t="s">
        <v>34</v>
      </c>
      <c r="AX179" s="16" t="s">
        <v>73</v>
      </c>
      <c r="AY179" s="238" t="s">
        <v>128</v>
      </c>
    </row>
    <row r="180" spans="1:65" s="13" customFormat="1" ht="10.199999999999999">
      <c r="B180" s="196"/>
      <c r="C180" s="197"/>
      <c r="D180" s="189" t="s">
        <v>141</v>
      </c>
      <c r="E180" s="198" t="s">
        <v>28</v>
      </c>
      <c r="F180" s="199" t="s">
        <v>794</v>
      </c>
      <c r="G180" s="197"/>
      <c r="H180" s="198" t="s">
        <v>28</v>
      </c>
      <c r="I180" s="200"/>
      <c r="J180" s="197"/>
      <c r="K180" s="197"/>
      <c r="L180" s="201"/>
      <c r="M180" s="202"/>
      <c r="N180" s="203"/>
      <c r="O180" s="203"/>
      <c r="P180" s="203"/>
      <c r="Q180" s="203"/>
      <c r="R180" s="203"/>
      <c r="S180" s="203"/>
      <c r="T180" s="204"/>
      <c r="AT180" s="205" t="s">
        <v>141</v>
      </c>
      <c r="AU180" s="205" t="s">
        <v>83</v>
      </c>
      <c r="AV180" s="13" t="s">
        <v>81</v>
      </c>
      <c r="AW180" s="13" t="s">
        <v>34</v>
      </c>
      <c r="AX180" s="13" t="s">
        <v>73</v>
      </c>
      <c r="AY180" s="205" t="s">
        <v>128</v>
      </c>
    </row>
    <row r="181" spans="1:65" s="14" customFormat="1" ht="10.199999999999999">
      <c r="B181" s="206"/>
      <c r="C181" s="207"/>
      <c r="D181" s="189" t="s">
        <v>141</v>
      </c>
      <c r="E181" s="208" t="s">
        <v>28</v>
      </c>
      <c r="F181" s="209" t="s">
        <v>826</v>
      </c>
      <c r="G181" s="207"/>
      <c r="H181" s="210">
        <v>11.189</v>
      </c>
      <c r="I181" s="211"/>
      <c r="J181" s="207"/>
      <c r="K181" s="207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141</v>
      </c>
      <c r="AU181" s="216" t="s">
        <v>83</v>
      </c>
      <c r="AV181" s="14" t="s">
        <v>83</v>
      </c>
      <c r="AW181" s="14" t="s">
        <v>34</v>
      </c>
      <c r="AX181" s="14" t="s">
        <v>73</v>
      </c>
      <c r="AY181" s="216" t="s">
        <v>128</v>
      </c>
    </row>
    <row r="182" spans="1:65" s="13" customFormat="1" ht="20.399999999999999">
      <c r="B182" s="196"/>
      <c r="C182" s="197"/>
      <c r="D182" s="189" t="s">
        <v>141</v>
      </c>
      <c r="E182" s="198" t="s">
        <v>28</v>
      </c>
      <c r="F182" s="199" t="s">
        <v>827</v>
      </c>
      <c r="G182" s="197"/>
      <c r="H182" s="198" t="s">
        <v>28</v>
      </c>
      <c r="I182" s="200"/>
      <c r="J182" s="197"/>
      <c r="K182" s="197"/>
      <c r="L182" s="201"/>
      <c r="M182" s="202"/>
      <c r="N182" s="203"/>
      <c r="O182" s="203"/>
      <c r="P182" s="203"/>
      <c r="Q182" s="203"/>
      <c r="R182" s="203"/>
      <c r="S182" s="203"/>
      <c r="T182" s="204"/>
      <c r="AT182" s="205" t="s">
        <v>141</v>
      </c>
      <c r="AU182" s="205" t="s">
        <v>83</v>
      </c>
      <c r="AV182" s="13" t="s">
        <v>81</v>
      </c>
      <c r="AW182" s="13" t="s">
        <v>34</v>
      </c>
      <c r="AX182" s="13" t="s">
        <v>73</v>
      </c>
      <c r="AY182" s="205" t="s">
        <v>128</v>
      </c>
    </row>
    <row r="183" spans="1:65" s="14" customFormat="1" ht="10.199999999999999">
      <c r="B183" s="206"/>
      <c r="C183" s="207"/>
      <c r="D183" s="189" t="s">
        <v>141</v>
      </c>
      <c r="E183" s="208" t="s">
        <v>28</v>
      </c>
      <c r="F183" s="209" t="s">
        <v>828</v>
      </c>
      <c r="G183" s="207"/>
      <c r="H183" s="210">
        <v>0.83899999999999997</v>
      </c>
      <c r="I183" s="211"/>
      <c r="J183" s="207"/>
      <c r="K183" s="207"/>
      <c r="L183" s="212"/>
      <c r="M183" s="213"/>
      <c r="N183" s="214"/>
      <c r="O183" s="214"/>
      <c r="P183" s="214"/>
      <c r="Q183" s="214"/>
      <c r="R183" s="214"/>
      <c r="S183" s="214"/>
      <c r="T183" s="215"/>
      <c r="AT183" s="216" t="s">
        <v>141</v>
      </c>
      <c r="AU183" s="216" t="s">
        <v>83</v>
      </c>
      <c r="AV183" s="14" t="s">
        <v>83</v>
      </c>
      <c r="AW183" s="14" t="s">
        <v>34</v>
      </c>
      <c r="AX183" s="14" t="s">
        <v>73</v>
      </c>
      <c r="AY183" s="216" t="s">
        <v>128</v>
      </c>
    </row>
    <row r="184" spans="1:65" s="15" customFormat="1" ht="10.199999999999999">
      <c r="B184" s="217"/>
      <c r="C184" s="218"/>
      <c r="D184" s="189" t="s">
        <v>141</v>
      </c>
      <c r="E184" s="219" t="s">
        <v>28</v>
      </c>
      <c r="F184" s="220" t="s">
        <v>164</v>
      </c>
      <c r="G184" s="218"/>
      <c r="H184" s="221">
        <v>68.161000000000001</v>
      </c>
      <c r="I184" s="222"/>
      <c r="J184" s="218"/>
      <c r="K184" s="218"/>
      <c r="L184" s="223"/>
      <c r="M184" s="224"/>
      <c r="N184" s="225"/>
      <c r="O184" s="225"/>
      <c r="P184" s="225"/>
      <c r="Q184" s="225"/>
      <c r="R184" s="225"/>
      <c r="S184" s="225"/>
      <c r="T184" s="226"/>
      <c r="AT184" s="227" t="s">
        <v>141</v>
      </c>
      <c r="AU184" s="227" t="s">
        <v>83</v>
      </c>
      <c r="AV184" s="15" t="s">
        <v>135</v>
      </c>
      <c r="AW184" s="15" t="s">
        <v>34</v>
      </c>
      <c r="AX184" s="15" t="s">
        <v>81</v>
      </c>
      <c r="AY184" s="227" t="s">
        <v>128</v>
      </c>
    </row>
    <row r="185" spans="1:65" s="2" customFormat="1" ht="16.5" customHeight="1">
      <c r="A185" s="36"/>
      <c r="B185" s="37"/>
      <c r="C185" s="239" t="s">
        <v>256</v>
      </c>
      <c r="D185" s="239" t="s">
        <v>298</v>
      </c>
      <c r="E185" s="240" t="s">
        <v>829</v>
      </c>
      <c r="F185" s="241" t="s">
        <v>821</v>
      </c>
      <c r="G185" s="242" t="s">
        <v>244</v>
      </c>
      <c r="H185" s="243">
        <v>34.965000000000003</v>
      </c>
      <c r="I185" s="244"/>
      <c r="J185" s="245">
        <f>ROUND(I185*H185,2)</f>
        <v>0</v>
      </c>
      <c r="K185" s="241" t="s">
        <v>28</v>
      </c>
      <c r="L185" s="246"/>
      <c r="M185" s="247" t="s">
        <v>28</v>
      </c>
      <c r="N185" s="248" t="s">
        <v>46</v>
      </c>
      <c r="O185" s="67"/>
      <c r="P185" s="185">
        <f>O185*H185</f>
        <v>0</v>
      </c>
      <c r="Q185" s="185">
        <v>1</v>
      </c>
      <c r="R185" s="185">
        <f>Q185*H185</f>
        <v>34.965000000000003</v>
      </c>
      <c r="S185" s="185">
        <v>0</v>
      </c>
      <c r="T185" s="186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87" t="s">
        <v>203</v>
      </c>
      <c r="AT185" s="187" t="s">
        <v>298</v>
      </c>
      <c r="AU185" s="187" t="s">
        <v>83</v>
      </c>
      <c r="AY185" s="19" t="s">
        <v>128</v>
      </c>
      <c r="BE185" s="188">
        <f>IF(N185="základní",J185,0)</f>
        <v>0</v>
      </c>
      <c r="BF185" s="188">
        <f>IF(N185="snížená",J185,0)</f>
        <v>0</v>
      </c>
      <c r="BG185" s="188">
        <f>IF(N185="zákl. přenesená",J185,0)</f>
        <v>0</v>
      </c>
      <c r="BH185" s="188">
        <f>IF(N185="sníž. přenesená",J185,0)</f>
        <v>0</v>
      </c>
      <c r="BI185" s="188">
        <f>IF(N185="nulová",J185,0)</f>
        <v>0</v>
      </c>
      <c r="BJ185" s="19" t="s">
        <v>135</v>
      </c>
      <c r="BK185" s="188">
        <f>ROUND(I185*H185,2)</f>
        <v>0</v>
      </c>
      <c r="BL185" s="19" t="s">
        <v>135</v>
      </c>
      <c r="BM185" s="187" t="s">
        <v>830</v>
      </c>
    </row>
    <row r="186" spans="1:65" s="2" customFormat="1" ht="19.2">
      <c r="A186" s="36"/>
      <c r="B186" s="37"/>
      <c r="C186" s="38"/>
      <c r="D186" s="189" t="s">
        <v>137</v>
      </c>
      <c r="E186" s="38"/>
      <c r="F186" s="190" t="s">
        <v>831</v>
      </c>
      <c r="G186" s="38"/>
      <c r="H186" s="38"/>
      <c r="I186" s="191"/>
      <c r="J186" s="38"/>
      <c r="K186" s="38"/>
      <c r="L186" s="41"/>
      <c r="M186" s="192"/>
      <c r="N186" s="193"/>
      <c r="O186" s="67"/>
      <c r="P186" s="67"/>
      <c r="Q186" s="67"/>
      <c r="R186" s="67"/>
      <c r="S186" s="67"/>
      <c r="T186" s="68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9" t="s">
        <v>137</v>
      </c>
      <c r="AU186" s="19" t="s">
        <v>83</v>
      </c>
    </row>
    <row r="187" spans="1:65" s="13" customFormat="1" ht="10.199999999999999">
      <c r="B187" s="196"/>
      <c r="C187" s="197"/>
      <c r="D187" s="189" t="s">
        <v>141</v>
      </c>
      <c r="E187" s="198" t="s">
        <v>28</v>
      </c>
      <c r="F187" s="199" t="s">
        <v>832</v>
      </c>
      <c r="G187" s="197"/>
      <c r="H187" s="198" t="s">
        <v>28</v>
      </c>
      <c r="I187" s="200"/>
      <c r="J187" s="197"/>
      <c r="K187" s="197"/>
      <c r="L187" s="201"/>
      <c r="M187" s="202"/>
      <c r="N187" s="203"/>
      <c r="O187" s="203"/>
      <c r="P187" s="203"/>
      <c r="Q187" s="203"/>
      <c r="R187" s="203"/>
      <c r="S187" s="203"/>
      <c r="T187" s="204"/>
      <c r="AT187" s="205" t="s">
        <v>141</v>
      </c>
      <c r="AU187" s="205" t="s">
        <v>83</v>
      </c>
      <c r="AV187" s="13" t="s">
        <v>81</v>
      </c>
      <c r="AW187" s="13" t="s">
        <v>34</v>
      </c>
      <c r="AX187" s="13" t="s">
        <v>73</v>
      </c>
      <c r="AY187" s="205" t="s">
        <v>128</v>
      </c>
    </row>
    <row r="188" spans="1:65" s="13" customFormat="1" ht="10.199999999999999">
      <c r="B188" s="196"/>
      <c r="C188" s="197"/>
      <c r="D188" s="189" t="s">
        <v>141</v>
      </c>
      <c r="E188" s="198" t="s">
        <v>28</v>
      </c>
      <c r="F188" s="199" t="s">
        <v>833</v>
      </c>
      <c r="G188" s="197"/>
      <c r="H188" s="198" t="s">
        <v>28</v>
      </c>
      <c r="I188" s="200"/>
      <c r="J188" s="197"/>
      <c r="K188" s="197"/>
      <c r="L188" s="201"/>
      <c r="M188" s="202"/>
      <c r="N188" s="203"/>
      <c r="O188" s="203"/>
      <c r="P188" s="203"/>
      <c r="Q188" s="203"/>
      <c r="R188" s="203"/>
      <c r="S188" s="203"/>
      <c r="T188" s="204"/>
      <c r="AT188" s="205" t="s">
        <v>141</v>
      </c>
      <c r="AU188" s="205" t="s">
        <v>83</v>
      </c>
      <c r="AV188" s="13" t="s">
        <v>81</v>
      </c>
      <c r="AW188" s="13" t="s">
        <v>34</v>
      </c>
      <c r="AX188" s="13" t="s">
        <v>73</v>
      </c>
      <c r="AY188" s="205" t="s">
        <v>128</v>
      </c>
    </row>
    <row r="189" spans="1:65" s="13" customFormat="1" ht="10.199999999999999">
      <c r="B189" s="196"/>
      <c r="C189" s="197"/>
      <c r="D189" s="189" t="s">
        <v>141</v>
      </c>
      <c r="E189" s="198" t="s">
        <v>28</v>
      </c>
      <c r="F189" s="199" t="s">
        <v>834</v>
      </c>
      <c r="G189" s="197"/>
      <c r="H189" s="198" t="s">
        <v>28</v>
      </c>
      <c r="I189" s="200"/>
      <c r="J189" s="197"/>
      <c r="K189" s="197"/>
      <c r="L189" s="201"/>
      <c r="M189" s="202"/>
      <c r="N189" s="203"/>
      <c r="O189" s="203"/>
      <c r="P189" s="203"/>
      <c r="Q189" s="203"/>
      <c r="R189" s="203"/>
      <c r="S189" s="203"/>
      <c r="T189" s="204"/>
      <c r="AT189" s="205" t="s">
        <v>141</v>
      </c>
      <c r="AU189" s="205" t="s">
        <v>83</v>
      </c>
      <c r="AV189" s="13" t="s">
        <v>81</v>
      </c>
      <c r="AW189" s="13" t="s">
        <v>34</v>
      </c>
      <c r="AX189" s="13" t="s">
        <v>73</v>
      </c>
      <c r="AY189" s="205" t="s">
        <v>128</v>
      </c>
    </row>
    <row r="190" spans="1:65" s="13" customFormat="1" ht="10.199999999999999">
      <c r="B190" s="196"/>
      <c r="C190" s="197"/>
      <c r="D190" s="189" t="s">
        <v>141</v>
      </c>
      <c r="E190" s="198" t="s">
        <v>28</v>
      </c>
      <c r="F190" s="199" t="s">
        <v>835</v>
      </c>
      <c r="G190" s="197"/>
      <c r="H190" s="198" t="s">
        <v>28</v>
      </c>
      <c r="I190" s="200"/>
      <c r="J190" s="197"/>
      <c r="K190" s="197"/>
      <c r="L190" s="201"/>
      <c r="M190" s="202"/>
      <c r="N190" s="203"/>
      <c r="O190" s="203"/>
      <c r="P190" s="203"/>
      <c r="Q190" s="203"/>
      <c r="R190" s="203"/>
      <c r="S190" s="203"/>
      <c r="T190" s="204"/>
      <c r="AT190" s="205" t="s">
        <v>141</v>
      </c>
      <c r="AU190" s="205" t="s">
        <v>83</v>
      </c>
      <c r="AV190" s="13" t="s">
        <v>81</v>
      </c>
      <c r="AW190" s="13" t="s">
        <v>34</v>
      </c>
      <c r="AX190" s="13" t="s">
        <v>73</v>
      </c>
      <c r="AY190" s="205" t="s">
        <v>128</v>
      </c>
    </row>
    <row r="191" spans="1:65" s="13" customFormat="1" ht="10.199999999999999">
      <c r="B191" s="196"/>
      <c r="C191" s="197"/>
      <c r="D191" s="189" t="s">
        <v>141</v>
      </c>
      <c r="E191" s="198" t="s">
        <v>28</v>
      </c>
      <c r="F191" s="199" t="s">
        <v>836</v>
      </c>
      <c r="G191" s="197"/>
      <c r="H191" s="198" t="s">
        <v>28</v>
      </c>
      <c r="I191" s="200"/>
      <c r="J191" s="197"/>
      <c r="K191" s="197"/>
      <c r="L191" s="201"/>
      <c r="M191" s="202"/>
      <c r="N191" s="203"/>
      <c r="O191" s="203"/>
      <c r="P191" s="203"/>
      <c r="Q191" s="203"/>
      <c r="R191" s="203"/>
      <c r="S191" s="203"/>
      <c r="T191" s="204"/>
      <c r="AT191" s="205" t="s">
        <v>141</v>
      </c>
      <c r="AU191" s="205" t="s">
        <v>83</v>
      </c>
      <c r="AV191" s="13" t="s">
        <v>81</v>
      </c>
      <c r="AW191" s="13" t="s">
        <v>34</v>
      </c>
      <c r="AX191" s="13" t="s">
        <v>73</v>
      </c>
      <c r="AY191" s="205" t="s">
        <v>128</v>
      </c>
    </row>
    <row r="192" spans="1:65" s="14" customFormat="1" ht="10.199999999999999">
      <c r="B192" s="206"/>
      <c r="C192" s="207"/>
      <c r="D192" s="189" t="s">
        <v>141</v>
      </c>
      <c r="E192" s="208" t="s">
        <v>28</v>
      </c>
      <c r="F192" s="209" t="s">
        <v>837</v>
      </c>
      <c r="G192" s="207"/>
      <c r="H192" s="210">
        <v>34.965000000000003</v>
      </c>
      <c r="I192" s="211"/>
      <c r="J192" s="207"/>
      <c r="K192" s="207"/>
      <c r="L192" s="212"/>
      <c r="M192" s="213"/>
      <c r="N192" s="214"/>
      <c r="O192" s="214"/>
      <c r="P192" s="214"/>
      <c r="Q192" s="214"/>
      <c r="R192" s="214"/>
      <c r="S192" s="214"/>
      <c r="T192" s="215"/>
      <c r="AT192" s="216" t="s">
        <v>141</v>
      </c>
      <c r="AU192" s="216" t="s">
        <v>83</v>
      </c>
      <c r="AV192" s="14" t="s">
        <v>83</v>
      </c>
      <c r="AW192" s="14" t="s">
        <v>34</v>
      </c>
      <c r="AX192" s="14" t="s">
        <v>81</v>
      </c>
      <c r="AY192" s="216" t="s">
        <v>128</v>
      </c>
    </row>
    <row r="193" spans="1:65" s="2" customFormat="1" ht="21.75" customHeight="1">
      <c r="A193" s="36"/>
      <c r="B193" s="37"/>
      <c r="C193" s="176" t="s">
        <v>8</v>
      </c>
      <c r="D193" s="176" t="s">
        <v>130</v>
      </c>
      <c r="E193" s="177" t="s">
        <v>838</v>
      </c>
      <c r="F193" s="178" t="s">
        <v>839</v>
      </c>
      <c r="G193" s="179" t="s">
        <v>133</v>
      </c>
      <c r="H193" s="180">
        <v>175</v>
      </c>
      <c r="I193" s="181"/>
      <c r="J193" s="182">
        <f>ROUND(I193*H193,2)</f>
        <v>0</v>
      </c>
      <c r="K193" s="178" t="s">
        <v>134</v>
      </c>
      <c r="L193" s="41"/>
      <c r="M193" s="183" t="s">
        <v>28</v>
      </c>
      <c r="N193" s="184" t="s">
        <v>46</v>
      </c>
      <c r="O193" s="67"/>
      <c r="P193" s="185">
        <f>O193*H193</f>
        <v>0</v>
      </c>
      <c r="Q193" s="185">
        <v>0</v>
      </c>
      <c r="R193" s="185">
        <f>Q193*H193</f>
        <v>0</v>
      </c>
      <c r="S193" s="185">
        <v>0</v>
      </c>
      <c r="T193" s="186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87" t="s">
        <v>135</v>
      </c>
      <c r="AT193" s="187" t="s">
        <v>130</v>
      </c>
      <c r="AU193" s="187" t="s">
        <v>83</v>
      </c>
      <c r="AY193" s="19" t="s">
        <v>128</v>
      </c>
      <c r="BE193" s="188">
        <f>IF(N193="základní",J193,0)</f>
        <v>0</v>
      </c>
      <c r="BF193" s="188">
        <f>IF(N193="snížená",J193,0)</f>
        <v>0</v>
      </c>
      <c r="BG193" s="188">
        <f>IF(N193="zákl. přenesená",J193,0)</f>
        <v>0</v>
      </c>
      <c r="BH193" s="188">
        <f>IF(N193="sníž. přenesená",J193,0)</f>
        <v>0</v>
      </c>
      <c r="BI193" s="188">
        <f>IF(N193="nulová",J193,0)</f>
        <v>0</v>
      </c>
      <c r="BJ193" s="19" t="s">
        <v>135</v>
      </c>
      <c r="BK193" s="188">
        <f>ROUND(I193*H193,2)</f>
        <v>0</v>
      </c>
      <c r="BL193" s="19" t="s">
        <v>135</v>
      </c>
      <c r="BM193" s="187" t="s">
        <v>840</v>
      </c>
    </row>
    <row r="194" spans="1:65" s="2" customFormat="1" ht="19.2">
      <c r="A194" s="36"/>
      <c r="B194" s="37"/>
      <c r="C194" s="38"/>
      <c r="D194" s="189" t="s">
        <v>137</v>
      </c>
      <c r="E194" s="38"/>
      <c r="F194" s="190" t="s">
        <v>841</v>
      </c>
      <c r="G194" s="38"/>
      <c r="H194" s="38"/>
      <c r="I194" s="191"/>
      <c r="J194" s="38"/>
      <c r="K194" s="38"/>
      <c r="L194" s="41"/>
      <c r="M194" s="192"/>
      <c r="N194" s="193"/>
      <c r="O194" s="67"/>
      <c r="P194" s="67"/>
      <c r="Q194" s="67"/>
      <c r="R194" s="67"/>
      <c r="S194" s="67"/>
      <c r="T194" s="68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9" t="s">
        <v>137</v>
      </c>
      <c r="AU194" s="19" t="s">
        <v>83</v>
      </c>
    </row>
    <row r="195" spans="1:65" s="2" customFormat="1" ht="10.199999999999999">
      <c r="A195" s="36"/>
      <c r="B195" s="37"/>
      <c r="C195" s="38"/>
      <c r="D195" s="194" t="s">
        <v>139</v>
      </c>
      <c r="E195" s="38"/>
      <c r="F195" s="195" t="s">
        <v>842</v>
      </c>
      <c r="G195" s="38"/>
      <c r="H195" s="38"/>
      <c r="I195" s="191"/>
      <c r="J195" s="38"/>
      <c r="K195" s="38"/>
      <c r="L195" s="41"/>
      <c r="M195" s="192"/>
      <c r="N195" s="193"/>
      <c r="O195" s="67"/>
      <c r="P195" s="67"/>
      <c r="Q195" s="67"/>
      <c r="R195" s="67"/>
      <c r="S195" s="67"/>
      <c r="T195" s="68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9" t="s">
        <v>139</v>
      </c>
      <c r="AU195" s="19" t="s">
        <v>83</v>
      </c>
    </row>
    <row r="196" spans="1:65" s="13" customFormat="1" ht="10.199999999999999">
      <c r="B196" s="196"/>
      <c r="C196" s="197"/>
      <c r="D196" s="189" t="s">
        <v>141</v>
      </c>
      <c r="E196" s="198" t="s">
        <v>28</v>
      </c>
      <c r="F196" s="199" t="s">
        <v>843</v>
      </c>
      <c r="G196" s="197"/>
      <c r="H196" s="198" t="s">
        <v>28</v>
      </c>
      <c r="I196" s="200"/>
      <c r="J196" s="197"/>
      <c r="K196" s="197"/>
      <c r="L196" s="201"/>
      <c r="M196" s="202"/>
      <c r="N196" s="203"/>
      <c r="O196" s="203"/>
      <c r="P196" s="203"/>
      <c r="Q196" s="203"/>
      <c r="R196" s="203"/>
      <c r="S196" s="203"/>
      <c r="T196" s="204"/>
      <c r="AT196" s="205" t="s">
        <v>141</v>
      </c>
      <c r="AU196" s="205" t="s">
        <v>83</v>
      </c>
      <c r="AV196" s="13" t="s">
        <v>81</v>
      </c>
      <c r="AW196" s="13" t="s">
        <v>34</v>
      </c>
      <c r="AX196" s="13" t="s">
        <v>73</v>
      </c>
      <c r="AY196" s="205" t="s">
        <v>128</v>
      </c>
    </row>
    <row r="197" spans="1:65" s="14" customFormat="1" ht="10.199999999999999">
      <c r="B197" s="206"/>
      <c r="C197" s="207"/>
      <c r="D197" s="189" t="s">
        <v>141</v>
      </c>
      <c r="E197" s="208" t="s">
        <v>28</v>
      </c>
      <c r="F197" s="209" t="s">
        <v>807</v>
      </c>
      <c r="G197" s="207"/>
      <c r="H197" s="210">
        <v>175</v>
      </c>
      <c r="I197" s="211"/>
      <c r="J197" s="207"/>
      <c r="K197" s="207"/>
      <c r="L197" s="212"/>
      <c r="M197" s="213"/>
      <c r="N197" s="214"/>
      <c r="O197" s="214"/>
      <c r="P197" s="214"/>
      <c r="Q197" s="214"/>
      <c r="R197" s="214"/>
      <c r="S197" s="214"/>
      <c r="T197" s="215"/>
      <c r="AT197" s="216" t="s">
        <v>141</v>
      </c>
      <c r="AU197" s="216" t="s">
        <v>83</v>
      </c>
      <c r="AV197" s="14" t="s">
        <v>83</v>
      </c>
      <c r="AW197" s="14" t="s">
        <v>34</v>
      </c>
      <c r="AX197" s="14" t="s">
        <v>81</v>
      </c>
      <c r="AY197" s="216" t="s">
        <v>128</v>
      </c>
    </row>
    <row r="198" spans="1:65" s="12" customFormat="1" ht="22.8" customHeight="1">
      <c r="B198" s="160"/>
      <c r="C198" s="161"/>
      <c r="D198" s="162" t="s">
        <v>72</v>
      </c>
      <c r="E198" s="174" t="s">
        <v>644</v>
      </c>
      <c r="F198" s="174" t="s">
        <v>645</v>
      </c>
      <c r="G198" s="161"/>
      <c r="H198" s="161"/>
      <c r="I198" s="164"/>
      <c r="J198" s="175">
        <f>BK198</f>
        <v>0</v>
      </c>
      <c r="K198" s="161"/>
      <c r="L198" s="166"/>
      <c r="M198" s="167"/>
      <c r="N198" s="168"/>
      <c r="O198" s="168"/>
      <c r="P198" s="169">
        <f>SUM(P199:P201)</f>
        <v>0</v>
      </c>
      <c r="Q198" s="168"/>
      <c r="R198" s="169">
        <f>SUM(R199:R201)</f>
        <v>0</v>
      </c>
      <c r="S198" s="168"/>
      <c r="T198" s="170">
        <f>SUM(T199:T201)</f>
        <v>0</v>
      </c>
      <c r="AR198" s="171" t="s">
        <v>81</v>
      </c>
      <c r="AT198" s="172" t="s">
        <v>72</v>
      </c>
      <c r="AU198" s="172" t="s">
        <v>81</v>
      </c>
      <c r="AY198" s="171" t="s">
        <v>128</v>
      </c>
      <c r="BK198" s="173">
        <f>SUM(BK199:BK201)</f>
        <v>0</v>
      </c>
    </row>
    <row r="199" spans="1:65" s="2" customFormat="1" ht="16.5" customHeight="1">
      <c r="A199" s="36"/>
      <c r="B199" s="37"/>
      <c r="C199" s="176" t="s">
        <v>276</v>
      </c>
      <c r="D199" s="176" t="s">
        <v>130</v>
      </c>
      <c r="E199" s="177" t="s">
        <v>647</v>
      </c>
      <c r="F199" s="178" t="s">
        <v>648</v>
      </c>
      <c r="G199" s="179" t="s">
        <v>244</v>
      </c>
      <c r="H199" s="180">
        <v>104.97799999999999</v>
      </c>
      <c r="I199" s="181"/>
      <c r="J199" s="182">
        <f>ROUND(I199*H199,2)</f>
        <v>0</v>
      </c>
      <c r="K199" s="178" t="s">
        <v>134</v>
      </c>
      <c r="L199" s="41"/>
      <c r="M199" s="183" t="s">
        <v>28</v>
      </c>
      <c r="N199" s="184" t="s">
        <v>46</v>
      </c>
      <c r="O199" s="67"/>
      <c r="P199" s="185">
        <f>O199*H199</f>
        <v>0</v>
      </c>
      <c r="Q199" s="185">
        <v>0</v>
      </c>
      <c r="R199" s="185">
        <f>Q199*H199</f>
        <v>0</v>
      </c>
      <c r="S199" s="185">
        <v>0</v>
      </c>
      <c r="T199" s="186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87" t="s">
        <v>135</v>
      </c>
      <c r="AT199" s="187" t="s">
        <v>130</v>
      </c>
      <c r="AU199" s="187" t="s">
        <v>83</v>
      </c>
      <c r="AY199" s="19" t="s">
        <v>128</v>
      </c>
      <c r="BE199" s="188">
        <f>IF(N199="základní",J199,0)</f>
        <v>0</v>
      </c>
      <c r="BF199" s="188">
        <f>IF(N199="snížená",J199,0)</f>
        <v>0</v>
      </c>
      <c r="BG199" s="188">
        <f>IF(N199="zákl. přenesená",J199,0)</f>
        <v>0</v>
      </c>
      <c r="BH199" s="188">
        <f>IF(N199="sníž. přenesená",J199,0)</f>
        <v>0</v>
      </c>
      <c r="BI199" s="188">
        <f>IF(N199="nulová",J199,0)</f>
        <v>0</v>
      </c>
      <c r="BJ199" s="19" t="s">
        <v>135</v>
      </c>
      <c r="BK199" s="188">
        <f>ROUND(I199*H199,2)</f>
        <v>0</v>
      </c>
      <c r="BL199" s="19" t="s">
        <v>135</v>
      </c>
      <c r="BM199" s="187" t="s">
        <v>844</v>
      </c>
    </row>
    <row r="200" spans="1:65" s="2" customFormat="1" ht="10.199999999999999">
      <c r="A200" s="36"/>
      <c r="B200" s="37"/>
      <c r="C200" s="38"/>
      <c r="D200" s="189" t="s">
        <v>137</v>
      </c>
      <c r="E200" s="38"/>
      <c r="F200" s="190" t="s">
        <v>650</v>
      </c>
      <c r="G200" s="38"/>
      <c r="H200" s="38"/>
      <c r="I200" s="191"/>
      <c r="J200" s="38"/>
      <c r="K200" s="38"/>
      <c r="L200" s="41"/>
      <c r="M200" s="192"/>
      <c r="N200" s="193"/>
      <c r="O200" s="67"/>
      <c r="P200" s="67"/>
      <c r="Q200" s="67"/>
      <c r="R200" s="67"/>
      <c r="S200" s="67"/>
      <c r="T200" s="68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9" t="s">
        <v>137</v>
      </c>
      <c r="AU200" s="19" t="s">
        <v>83</v>
      </c>
    </row>
    <row r="201" spans="1:65" s="2" customFormat="1" ht="10.199999999999999">
      <c r="A201" s="36"/>
      <c r="B201" s="37"/>
      <c r="C201" s="38"/>
      <c r="D201" s="194" t="s">
        <v>139</v>
      </c>
      <c r="E201" s="38"/>
      <c r="F201" s="195" t="s">
        <v>651</v>
      </c>
      <c r="G201" s="38"/>
      <c r="H201" s="38"/>
      <c r="I201" s="191"/>
      <c r="J201" s="38"/>
      <c r="K201" s="38"/>
      <c r="L201" s="41"/>
      <c r="M201" s="249"/>
      <c r="N201" s="250"/>
      <c r="O201" s="251"/>
      <c r="P201" s="251"/>
      <c r="Q201" s="251"/>
      <c r="R201" s="251"/>
      <c r="S201" s="251"/>
      <c r="T201" s="252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9" t="s">
        <v>139</v>
      </c>
      <c r="AU201" s="19" t="s">
        <v>83</v>
      </c>
    </row>
    <row r="202" spans="1:65" s="2" customFormat="1" ht="6.9" customHeight="1">
      <c r="A202" s="36"/>
      <c r="B202" s="50"/>
      <c r="C202" s="51"/>
      <c r="D202" s="51"/>
      <c r="E202" s="51"/>
      <c r="F202" s="51"/>
      <c r="G202" s="51"/>
      <c r="H202" s="51"/>
      <c r="I202" s="51"/>
      <c r="J202" s="51"/>
      <c r="K202" s="51"/>
      <c r="L202" s="41"/>
      <c r="M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</row>
  </sheetData>
  <sheetProtection algorithmName="SHA-512" hashValue="hYGNsxSgxP5HoaUr3DFz/l06EQDmPzTEI0gAo0Vqnb62PRBRjjl1XVwBaS5IQA6ZaKW+LvRgZg7mMe/UxS5qVg==" saltValue="r7pXxkWD/wpz/hjpjQMtPIhFsbBt+z3fHagzxJCxY/YG4dt8L1F4tnojAc+mwcOsRTwDEaEqBVPiYy/vOE8w4g==" spinCount="100000" sheet="1" objects="1" scenarios="1" formatColumns="0" formatRows="0" autoFilter="0"/>
  <autoFilter ref="C81:K201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7" r:id="rId1"/>
    <hyperlink ref="F92" r:id="rId2"/>
    <hyperlink ref="F95" r:id="rId3"/>
    <hyperlink ref="F104" r:id="rId4"/>
    <hyperlink ref="F109" r:id="rId5"/>
    <hyperlink ref="F115" r:id="rId6"/>
    <hyperlink ref="F120" r:id="rId7"/>
    <hyperlink ref="F125" r:id="rId8"/>
    <hyperlink ref="F138" r:id="rId9"/>
    <hyperlink ref="F147" r:id="rId10"/>
    <hyperlink ref="F157" r:id="rId11"/>
    <hyperlink ref="F167" r:id="rId12"/>
    <hyperlink ref="F195" r:id="rId13"/>
    <hyperlink ref="F201" r:id="rId14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3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73"/>
      <c r="M2" s="373"/>
      <c r="N2" s="373"/>
      <c r="O2" s="373"/>
      <c r="P2" s="373"/>
      <c r="Q2" s="373"/>
      <c r="R2" s="373"/>
      <c r="S2" s="373"/>
      <c r="T2" s="373"/>
      <c r="U2" s="373"/>
      <c r="V2" s="373"/>
      <c r="AT2" s="19" t="s">
        <v>92</v>
      </c>
    </row>
    <row r="3" spans="1:46" s="1" customFormat="1" ht="6.9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2"/>
      <c r="AT3" s="19" t="s">
        <v>83</v>
      </c>
    </row>
    <row r="4" spans="1:46" s="1" customFormat="1" ht="24.9" customHeight="1">
      <c r="B4" s="22"/>
      <c r="D4" s="106" t="s">
        <v>94</v>
      </c>
      <c r="L4" s="22"/>
      <c r="M4" s="107" t="s">
        <v>10</v>
      </c>
      <c r="AT4" s="19" t="s">
        <v>34</v>
      </c>
    </row>
    <row r="5" spans="1:46" s="1" customFormat="1" ht="6.9" customHeight="1">
      <c r="B5" s="22"/>
      <c r="L5" s="22"/>
    </row>
    <row r="6" spans="1:46" s="1" customFormat="1" ht="12" customHeight="1">
      <c r="B6" s="22"/>
      <c r="D6" s="108" t="s">
        <v>16</v>
      </c>
      <c r="L6" s="22"/>
    </row>
    <row r="7" spans="1:46" s="1" customFormat="1" ht="16.5" customHeight="1">
      <c r="B7" s="22"/>
      <c r="E7" s="374" t="str">
        <f>'Rekapitulace stavby'!K6</f>
        <v>Chrudimka, jez Nemošice, rekonstrukce nábřežních zdí</v>
      </c>
      <c r="F7" s="375"/>
      <c r="G7" s="375"/>
      <c r="H7" s="375"/>
      <c r="L7" s="22"/>
    </row>
    <row r="8" spans="1:46" s="2" customFormat="1" ht="12" customHeight="1">
      <c r="A8" s="36"/>
      <c r="B8" s="41"/>
      <c r="C8" s="36"/>
      <c r="D8" s="108" t="s">
        <v>95</v>
      </c>
      <c r="E8" s="36"/>
      <c r="F8" s="36"/>
      <c r="G8" s="36"/>
      <c r="H8" s="36"/>
      <c r="I8" s="36"/>
      <c r="J8" s="36"/>
      <c r="K8" s="36"/>
      <c r="L8" s="109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76" t="s">
        <v>845</v>
      </c>
      <c r="F9" s="377"/>
      <c r="G9" s="377"/>
      <c r="H9" s="377"/>
      <c r="I9" s="36"/>
      <c r="J9" s="36"/>
      <c r="K9" s="36"/>
      <c r="L9" s="109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.199999999999999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9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8" t="s">
        <v>18</v>
      </c>
      <c r="E11" s="36"/>
      <c r="F11" s="110" t="s">
        <v>93</v>
      </c>
      <c r="G11" s="36"/>
      <c r="H11" s="36"/>
      <c r="I11" s="108" t="s">
        <v>20</v>
      </c>
      <c r="J11" s="110" t="s">
        <v>21</v>
      </c>
      <c r="K11" s="36"/>
      <c r="L11" s="109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8" t="s">
        <v>22</v>
      </c>
      <c r="E12" s="36"/>
      <c r="F12" s="110" t="s">
        <v>23</v>
      </c>
      <c r="G12" s="36"/>
      <c r="H12" s="36"/>
      <c r="I12" s="108" t="s">
        <v>24</v>
      </c>
      <c r="J12" s="111" t="str">
        <f>'Rekapitulace stavby'!AN8</f>
        <v>27. 10. 2021</v>
      </c>
      <c r="K12" s="36"/>
      <c r="L12" s="109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8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9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8" t="s">
        <v>26</v>
      </c>
      <c r="E14" s="36"/>
      <c r="F14" s="36"/>
      <c r="G14" s="36"/>
      <c r="H14" s="36"/>
      <c r="I14" s="108" t="s">
        <v>27</v>
      </c>
      <c r="J14" s="110" t="s">
        <v>28</v>
      </c>
      <c r="K14" s="36"/>
      <c r="L14" s="109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0" t="s">
        <v>29</v>
      </c>
      <c r="F15" s="36"/>
      <c r="G15" s="36"/>
      <c r="H15" s="36"/>
      <c r="I15" s="108" t="s">
        <v>30</v>
      </c>
      <c r="J15" s="110" t="s">
        <v>28</v>
      </c>
      <c r="K15" s="36"/>
      <c r="L15" s="109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9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8" t="s">
        <v>31</v>
      </c>
      <c r="E17" s="36"/>
      <c r="F17" s="36"/>
      <c r="G17" s="36"/>
      <c r="H17" s="36"/>
      <c r="I17" s="108" t="s">
        <v>27</v>
      </c>
      <c r="J17" s="32" t="str">
        <f>'Rekapitulace stavby'!AN13</f>
        <v>Vyplň údaj</v>
      </c>
      <c r="K17" s="36"/>
      <c r="L17" s="109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78" t="str">
        <f>'Rekapitulace stavby'!E14</f>
        <v>Vyplň údaj</v>
      </c>
      <c r="F18" s="379"/>
      <c r="G18" s="379"/>
      <c r="H18" s="379"/>
      <c r="I18" s="108" t="s">
        <v>30</v>
      </c>
      <c r="J18" s="32" t="str">
        <f>'Rekapitulace stavby'!AN14</f>
        <v>Vyplň údaj</v>
      </c>
      <c r="K18" s="36"/>
      <c r="L18" s="109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9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8" t="s">
        <v>33</v>
      </c>
      <c r="E20" s="36"/>
      <c r="F20" s="36"/>
      <c r="G20" s="36"/>
      <c r="H20" s="36"/>
      <c r="I20" s="108" t="s">
        <v>27</v>
      </c>
      <c r="J20" s="110" t="s">
        <v>28</v>
      </c>
      <c r="K20" s="36"/>
      <c r="L20" s="109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0" t="s">
        <v>29</v>
      </c>
      <c r="F21" s="36"/>
      <c r="G21" s="36"/>
      <c r="H21" s="36"/>
      <c r="I21" s="108" t="s">
        <v>30</v>
      </c>
      <c r="J21" s="110" t="s">
        <v>28</v>
      </c>
      <c r="K21" s="36"/>
      <c r="L21" s="109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9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8" t="s">
        <v>35</v>
      </c>
      <c r="E23" s="36"/>
      <c r="F23" s="36"/>
      <c r="G23" s="36"/>
      <c r="H23" s="36"/>
      <c r="I23" s="108" t="s">
        <v>27</v>
      </c>
      <c r="J23" s="110" t="s">
        <v>28</v>
      </c>
      <c r="K23" s="36"/>
      <c r="L23" s="109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0" t="s">
        <v>36</v>
      </c>
      <c r="F24" s="36"/>
      <c r="G24" s="36"/>
      <c r="H24" s="36"/>
      <c r="I24" s="108" t="s">
        <v>30</v>
      </c>
      <c r="J24" s="110" t="s">
        <v>28</v>
      </c>
      <c r="K24" s="36"/>
      <c r="L24" s="109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9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8" t="s">
        <v>37</v>
      </c>
      <c r="E26" s="36"/>
      <c r="F26" s="36"/>
      <c r="G26" s="36"/>
      <c r="H26" s="36"/>
      <c r="I26" s="36"/>
      <c r="J26" s="36"/>
      <c r="K26" s="36"/>
      <c r="L26" s="109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23.25" customHeight="1">
      <c r="A27" s="112"/>
      <c r="B27" s="113"/>
      <c r="C27" s="112"/>
      <c r="D27" s="112"/>
      <c r="E27" s="380" t="s">
        <v>97</v>
      </c>
      <c r="F27" s="380"/>
      <c r="G27" s="380"/>
      <c r="H27" s="380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9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" customHeight="1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6" t="s">
        <v>39</v>
      </c>
      <c r="E30" s="36"/>
      <c r="F30" s="36"/>
      <c r="G30" s="36"/>
      <c r="H30" s="36"/>
      <c r="I30" s="36"/>
      <c r="J30" s="117">
        <f>ROUND(J84, 2)</f>
        <v>0</v>
      </c>
      <c r="K30" s="36"/>
      <c r="L30" s="109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" customHeight="1">
      <c r="A31" s="36"/>
      <c r="B31" s="41"/>
      <c r="C31" s="36"/>
      <c r="D31" s="115"/>
      <c r="E31" s="115"/>
      <c r="F31" s="115"/>
      <c r="G31" s="115"/>
      <c r="H31" s="115"/>
      <c r="I31" s="115"/>
      <c r="J31" s="115"/>
      <c r="K31" s="115"/>
      <c r="L31" s="109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8" t="s">
        <v>41</v>
      </c>
      <c r="G32" s="36"/>
      <c r="H32" s="36"/>
      <c r="I32" s="118" t="s">
        <v>40</v>
      </c>
      <c r="J32" s="118" t="s">
        <v>42</v>
      </c>
      <c r="K32" s="36"/>
      <c r="L32" s="109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hidden="1" customHeight="1">
      <c r="A33" s="36"/>
      <c r="B33" s="41"/>
      <c r="C33" s="36"/>
      <c r="D33" s="119" t="s">
        <v>43</v>
      </c>
      <c r="E33" s="108" t="s">
        <v>44</v>
      </c>
      <c r="F33" s="120">
        <f>ROUND((SUM(BE84:BE212)),  2)</f>
        <v>0</v>
      </c>
      <c r="G33" s="36"/>
      <c r="H33" s="36"/>
      <c r="I33" s="121">
        <v>0.21</v>
      </c>
      <c r="J33" s="120">
        <f>ROUND(((SUM(BE84:BE212))*I33),  2)</f>
        <v>0</v>
      </c>
      <c r="K33" s="36"/>
      <c r="L33" s="109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hidden="1" customHeight="1">
      <c r="A34" s="36"/>
      <c r="B34" s="41"/>
      <c r="C34" s="36"/>
      <c r="D34" s="36"/>
      <c r="E34" s="108" t="s">
        <v>45</v>
      </c>
      <c r="F34" s="120">
        <f>ROUND((SUM(BF84:BF212)),  2)</f>
        <v>0</v>
      </c>
      <c r="G34" s="36"/>
      <c r="H34" s="36"/>
      <c r="I34" s="121">
        <v>0.15</v>
      </c>
      <c r="J34" s="120">
        <f>ROUND(((SUM(BF84:BF212))*I34),  2)</f>
        <v>0</v>
      </c>
      <c r="K34" s="36"/>
      <c r="L34" s="109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customHeight="1">
      <c r="A35" s="36"/>
      <c r="B35" s="41"/>
      <c r="C35" s="36"/>
      <c r="D35" s="108" t="s">
        <v>43</v>
      </c>
      <c r="E35" s="108" t="s">
        <v>46</v>
      </c>
      <c r="F35" s="120">
        <f>ROUND((SUM(BG84:BG212)),  2)</f>
        <v>0</v>
      </c>
      <c r="G35" s="36"/>
      <c r="H35" s="36"/>
      <c r="I35" s="121">
        <v>0.21</v>
      </c>
      <c r="J35" s="120">
        <f>0</f>
        <v>0</v>
      </c>
      <c r="K35" s="36"/>
      <c r="L35" s="109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customHeight="1">
      <c r="A36" s="36"/>
      <c r="B36" s="41"/>
      <c r="C36" s="36"/>
      <c r="D36" s="36"/>
      <c r="E36" s="108" t="s">
        <v>47</v>
      </c>
      <c r="F36" s="120">
        <f>ROUND((SUM(BH84:BH212)),  2)</f>
        <v>0</v>
      </c>
      <c r="G36" s="36"/>
      <c r="H36" s="36"/>
      <c r="I36" s="121">
        <v>0.15</v>
      </c>
      <c r="J36" s="120">
        <f>0</f>
        <v>0</v>
      </c>
      <c r="K36" s="36"/>
      <c r="L36" s="109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8" t="s">
        <v>48</v>
      </c>
      <c r="F37" s="120">
        <f>ROUND((SUM(BI84:BI212)),  2)</f>
        <v>0</v>
      </c>
      <c r="G37" s="36"/>
      <c r="H37" s="36"/>
      <c r="I37" s="121">
        <v>0</v>
      </c>
      <c r="J37" s="120">
        <f>0</f>
        <v>0</v>
      </c>
      <c r="K37" s="36"/>
      <c r="L37" s="109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9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2"/>
      <c r="D39" s="123" t="s">
        <v>49</v>
      </c>
      <c r="E39" s="124"/>
      <c r="F39" s="124"/>
      <c r="G39" s="125" t="s">
        <v>50</v>
      </c>
      <c r="H39" s="126" t="s">
        <v>51</v>
      </c>
      <c r="I39" s="124"/>
      <c r="J39" s="127">
        <f>SUM(J30:J37)</f>
        <v>0</v>
      </c>
      <c r="K39" s="128"/>
      <c r="L39" s="109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" customHeight="1">
      <c r="A44" s="36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" customHeight="1">
      <c r="A45" s="36"/>
      <c r="B45" s="37"/>
      <c r="C45" s="25" t="s">
        <v>98</v>
      </c>
      <c r="D45" s="38"/>
      <c r="E45" s="38"/>
      <c r="F45" s="38"/>
      <c r="G45" s="38"/>
      <c r="H45" s="38"/>
      <c r="I45" s="38"/>
      <c r="J45" s="38"/>
      <c r="K45" s="38"/>
      <c r="L45" s="109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9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9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81" t="str">
        <f>E7</f>
        <v>Chrudimka, jez Nemošice, rekonstrukce nábřežních zdí</v>
      </c>
      <c r="F48" s="382"/>
      <c r="G48" s="382"/>
      <c r="H48" s="382"/>
      <c r="I48" s="38"/>
      <c r="J48" s="38"/>
      <c r="K48" s="38"/>
      <c r="L48" s="109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95</v>
      </c>
      <c r="D49" s="38"/>
      <c r="E49" s="38"/>
      <c r="F49" s="38"/>
      <c r="G49" s="38"/>
      <c r="H49" s="38"/>
      <c r="I49" s="38"/>
      <c r="J49" s="38"/>
      <c r="K49" s="38"/>
      <c r="L49" s="109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34" t="str">
        <f>E9</f>
        <v>VON - Vedlejší a ostatní náklady</v>
      </c>
      <c r="F50" s="383"/>
      <c r="G50" s="383"/>
      <c r="H50" s="383"/>
      <c r="I50" s="38"/>
      <c r="J50" s="38"/>
      <c r="K50" s="38"/>
      <c r="L50" s="109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9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22</v>
      </c>
      <c r="D52" s="38"/>
      <c r="E52" s="38"/>
      <c r="F52" s="29" t="str">
        <f>F12</f>
        <v>Nemošice</v>
      </c>
      <c r="G52" s="38"/>
      <c r="H52" s="38"/>
      <c r="I52" s="31" t="s">
        <v>24</v>
      </c>
      <c r="J52" s="62" t="str">
        <f>IF(J12="","",J12)</f>
        <v>27. 10. 2021</v>
      </c>
      <c r="K52" s="38"/>
      <c r="L52" s="109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9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40.049999999999997" customHeight="1">
      <c r="A54" s="36"/>
      <c r="B54" s="37"/>
      <c r="C54" s="31" t="s">
        <v>26</v>
      </c>
      <c r="D54" s="38"/>
      <c r="E54" s="38"/>
      <c r="F54" s="29" t="str">
        <f>E15</f>
        <v>Povodí Labe, státní podnik, OIČ, Hradec Králové</v>
      </c>
      <c r="G54" s="38"/>
      <c r="H54" s="38"/>
      <c r="I54" s="31" t="s">
        <v>33</v>
      </c>
      <c r="J54" s="34" t="str">
        <f>E21</f>
        <v>Povodí Labe, státní podnik, OIČ, Hradec Králové</v>
      </c>
      <c r="K54" s="38"/>
      <c r="L54" s="109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15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35</v>
      </c>
      <c r="J55" s="34" t="str">
        <f>E24</f>
        <v>Ing. Eva Morkesová</v>
      </c>
      <c r="K55" s="38"/>
      <c r="L55" s="109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9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3" t="s">
        <v>99</v>
      </c>
      <c r="D57" s="134"/>
      <c r="E57" s="134"/>
      <c r="F57" s="134"/>
      <c r="G57" s="134"/>
      <c r="H57" s="134"/>
      <c r="I57" s="134"/>
      <c r="J57" s="135" t="s">
        <v>100</v>
      </c>
      <c r="K57" s="134"/>
      <c r="L57" s="109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9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8" customHeight="1">
      <c r="A59" s="36"/>
      <c r="B59" s="37"/>
      <c r="C59" s="136" t="s">
        <v>71</v>
      </c>
      <c r="D59" s="38"/>
      <c r="E59" s="38"/>
      <c r="F59" s="38"/>
      <c r="G59" s="38"/>
      <c r="H59" s="38"/>
      <c r="I59" s="38"/>
      <c r="J59" s="80">
        <f>J84</f>
        <v>0</v>
      </c>
      <c r="K59" s="38"/>
      <c r="L59" s="109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101</v>
      </c>
    </row>
    <row r="60" spans="1:47" s="9" customFormat="1" ht="24.9" customHeight="1">
      <c r="B60" s="137"/>
      <c r="C60" s="138"/>
      <c r="D60" s="139" t="s">
        <v>846</v>
      </c>
      <c r="E60" s="140"/>
      <c r="F60" s="140"/>
      <c r="G60" s="140"/>
      <c r="H60" s="140"/>
      <c r="I60" s="140"/>
      <c r="J60" s="141">
        <f>J85</f>
        <v>0</v>
      </c>
      <c r="K60" s="138"/>
      <c r="L60" s="142"/>
    </row>
    <row r="61" spans="1:47" s="10" customFormat="1" ht="19.95" customHeight="1">
      <c r="B61" s="143"/>
      <c r="C61" s="144"/>
      <c r="D61" s="145" t="s">
        <v>847</v>
      </c>
      <c r="E61" s="146"/>
      <c r="F61" s="146"/>
      <c r="G61" s="146"/>
      <c r="H61" s="146"/>
      <c r="I61" s="146"/>
      <c r="J61" s="147">
        <f>J86</f>
        <v>0</v>
      </c>
      <c r="K61" s="144"/>
      <c r="L61" s="148"/>
    </row>
    <row r="62" spans="1:47" s="10" customFormat="1" ht="19.95" customHeight="1">
      <c r="B62" s="143"/>
      <c r="C62" s="144"/>
      <c r="D62" s="145" t="s">
        <v>848</v>
      </c>
      <c r="E62" s="146"/>
      <c r="F62" s="146"/>
      <c r="G62" s="146"/>
      <c r="H62" s="146"/>
      <c r="I62" s="146"/>
      <c r="J62" s="147">
        <f>J141</f>
        <v>0</v>
      </c>
      <c r="K62" s="144"/>
      <c r="L62" s="148"/>
    </row>
    <row r="63" spans="1:47" s="10" customFormat="1" ht="19.95" customHeight="1">
      <c r="B63" s="143"/>
      <c r="C63" s="144"/>
      <c r="D63" s="145" t="s">
        <v>849</v>
      </c>
      <c r="E63" s="146"/>
      <c r="F63" s="146"/>
      <c r="G63" s="146"/>
      <c r="H63" s="146"/>
      <c r="I63" s="146"/>
      <c r="J63" s="147">
        <f>J150</f>
        <v>0</v>
      </c>
      <c r="K63" s="144"/>
      <c r="L63" s="148"/>
    </row>
    <row r="64" spans="1:47" s="10" customFormat="1" ht="19.95" customHeight="1">
      <c r="B64" s="143"/>
      <c r="C64" s="144"/>
      <c r="D64" s="145" t="s">
        <v>850</v>
      </c>
      <c r="E64" s="146"/>
      <c r="F64" s="146"/>
      <c r="G64" s="146"/>
      <c r="H64" s="146"/>
      <c r="I64" s="146"/>
      <c r="J64" s="147">
        <f>J157</f>
        <v>0</v>
      </c>
      <c r="K64" s="144"/>
      <c r="L64" s="148"/>
    </row>
    <row r="65" spans="1:31" s="2" customFormat="1" ht="21.75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09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s="2" customFormat="1" ht="6.9" customHeight="1">
      <c r="A66" s="36"/>
      <c r="B66" s="50"/>
      <c r="C66" s="51"/>
      <c r="D66" s="51"/>
      <c r="E66" s="51"/>
      <c r="F66" s="51"/>
      <c r="G66" s="51"/>
      <c r="H66" s="51"/>
      <c r="I66" s="51"/>
      <c r="J66" s="51"/>
      <c r="K66" s="51"/>
      <c r="L66" s="109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pans="1:31" s="2" customFormat="1" ht="6.9" customHeight="1">
      <c r="A70" s="36"/>
      <c r="B70" s="52"/>
      <c r="C70" s="53"/>
      <c r="D70" s="53"/>
      <c r="E70" s="53"/>
      <c r="F70" s="53"/>
      <c r="G70" s="53"/>
      <c r="H70" s="53"/>
      <c r="I70" s="53"/>
      <c r="J70" s="53"/>
      <c r="K70" s="53"/>
      <c r="L70" s="109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24.9" customHeight="1">
      <c r="A71" s="36"/>
      <c r="B71" s="37"/>
      <c r="C71" s="25" t="s">
        <v>113</v>
      </c>
      <c r="D71" s="38"/>
      <c r="E71" s="38"/>
      <c r="F71" s="38"/>
      <c r="G71" s="38"/>
      <c r="H71" s="38"/>
      <c r="I71" s="38"/>
      <c r="J71" s="38"/>
      <c r="K71" s="38"/>
      <c r="L71" s="109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09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2" customHeight="1">
      <c r="A73" s="36"/>
      <c r="B73" s="37"/>
      <c r="C73" s="31" t="s">
        <v>16</v>
      </c>
      <c r="D73" s="38"/>
      <c r="E73" s="38"/>
      <c r="F73" s="38"/>
      <c r="G73" s="38"/>
      <c r="H73" s="38"/>
      <c r="I73" s="38"/>
      <c r="J73" s="38"/>
      <c r="K73" s="38"/>
      <c r="L73" s="109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6.5" customHeight="1">
      <c r="A74" s="36"/>
      <c r="B74" s="37"/>
      <c r="C74" s="38"/>
      <c r="D74" s="38"/>
      <c r="E74" s="381" t="str">
        <f>E7</f>
        <v>Chrudimka, jez Nemošice, rekonstrukce nábřežních zdí</v>
      </c>
      <c r="F74" s="382"/>
      <c r="G74" s="382"/>
      <c r="H74" s="382"/>
      <c r="I74" s="38"/>
      <c r="J74" s="38"/>
      <c r="K74" s="38"/>
      <c r="L74" s="109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95</v>
      </c>
      <c r="D75" s="38"/>
      <c r="E75" s="38"/>
      <c r="F75" s="38"/>
      <c r="G75" s="38"/>
      <c r="H75" s="38"/>
      <c r="I75" s="38"/>
      <c r="J75" s="38"/>
      <c r="K75" s="38"/>
      <c r="L75" s="109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6.5" customHeight="1">
      <c r="A76" s="36"/>
      <c r="B76" s="37"/>
      <c r="C76" s="38"/>
      <c r="D76" s="38"/>
      <c r="E76" s="334" t="str">
        <f>E9</f>
        <v>VON - Vedlejší a ostatní náklady</v>
      </c>
      <c r="F76" s="383"/>
      <c r="G76" s="383"/>
      <c r="H76" s="383"/>
      <c r="I76" s="38"/>
      <c r="J76" s="38"/>
      <c r="K76" s="38"/>
      <c r="L76" s="109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09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22</v>
      </c>
      <c r="D78" s="38"/>
      <c r="E78" s="38"/>
      <c r="F78" s="29" t="str">
        <f>F12</f>
        <v>Nemošice</v>
      </c>
      <c r="G78" s="38"/>
      <c r="H78" s="38"/>
      <c r="I78" s="31" t="s">
        <v>24</v>
      </c>
      <c r="J78" s="62" t="str">
        <f>IF(J12="","",J12)</f>
        <v>27. 10. 2021</v>
      </c>
      <c r="K78" s="38"/>
      <c r="L78" s="109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09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40.049999999999997" customHeight="1">
      <c r="A80" s="36"/>
      <c r="B80" s="37"/>
      <c r="C80" s="31" t="s">
        <v>26</v>
      </c>
      <c r="D80" s="38"/>
      <c r="E80" s="38"/>
      <c r="F80" s="29" t="str">
        <f>E15</f>
        <v>Povodí Labe, státní podnik, OIČ, Hradec Králové</v>
      </c>
      <c r="G80" s="38"/>
      <c r="H80" s="38"/>
      <c r="I80" s="31" t="s">
        <v>33</v>
      </c>
      <c r="J80" s="34" t="str">
        <f>E21</f>
        <v>Povodí Labe, státní podnik, OIČ, Hradec Králové</v>
      </c>
      <c r="K80" s="38"/>
      <c r="L80" s="109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5.15" customHeight="1">
      <c r="A81" s="36"/>
      <c r="B81" s="37"/>
      <c r="C81" s="31" t="s">
        <v>31</v>
      </c>
      <c r="D81" s="38"/>
      <c r="E81" s="38"/>
      <c r="F81" s="29" t="str">
        <f>IF(E18="","",E18)</f>
        <v>Vyplň údaj</v>
      </c>
      <c r="G81" s="38"/>
      <c r="H81" s="38"/>
      <c r="I81" s="31" t="s">
        <v>35</v>
      </c>
      <c r="J81" s="34" t="str">
        <f>E24</f>
        <v>Ing. Eva Morkesová</v>
      </c>
      <c r="K81" s="38"/>
      <c r="L81" s="109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0.3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09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11" customFormat="1" ht="29.25" customHeight="1">
      <c r="A83" s="149"/>
      <c r="B83" s="150"/>
      <c r="C83" s="151" t="s">
        <v>114</v>
      </c>
      <c r="D83" s="152" t="s">
        <v>58</v>
      </c>
      <c r="E83" s="152" t="s">
        <v>54</v>
      </c>
      <c r="F83" s="152" t="s">
        <v>55</v>
      </c>
      <c r="G83" s="152" t="s">
        <v>115</v>
      </c>
      <c r="H83" s="152" t="s">
        <v>116</v>
      </c>
      <c r="I83" s="152" t="s">
        <v>117</v>
      </c>
      <c r="J83" s="152" t="s">
        <v>100</v>
      </c>
      <c r="K83" s="153" t="s">
        <v>118</v>
      </c>
      <c r="L83" s="154"/>
      <c r="M83" s="71" t="s">
        <v>28</v>
      </c>
      <c r="N83" s="72" t="s">
        <v>43</v>
      </c>
      <c r="O83" s="72" t="s">
        <v>119</v>
      </c>
      <c r="P83" s="72" t="s">
        <v>120</v>
      </c>
      <c r="Q83" s="72" t="s">
        <v>121</v>
      </c>
      <c r="R83" s="72" t="s">
        <v>122</v>
      </c>
      <c r="S83" s="72" t="s">
        <v>123</v>
      </c>
      <c r="T83" s="73" t="s">
        <v>124</v>
      </c>
      <c r="U83" s="149"/>
      <c r="V83" s="149"/>
      <c r="W83" s="149"/>
      <c r="X83" s="149"/>
      <c r="Y83" s="149"/>
      <c r="Z83" s="149"/>
      <c r="AA83" s="149"/>
      <c r="AB83" s="149"/>
      <c r="AC83" s="149"/>
      <c r="AD83" s="149"/>
      <c r="AE83" s="149"/>
    </row>
    <row r="84" spans="1:65" s="2" customFormat="1" ht="22.8" customHeight="1">
      <c r="A84" s="36"/>
      <c r="B84" s="37"/>
      <c r="C84" s="78" t="s">
        <v>125</v>
      </c>
      <c r="D84" s="38"/>
      <c r="E84" s="38"/>
      <c r="F84" s="38"/>
      <c r="G84" s="38"/>
      <c r="H84" s="38"/>
      <c r="I84" s="38"/>
      <c r="J84" s="155">
        <f>BK84</f>
        <v>0</v>
      </c>
      <c r="K84" s="38"/>
      <c r="L84" s="41"/>
      <c r="M84" s="74"/>
      <c r="N84" s="156"/>
      <c r="O84" s="75"/>
      <c r="P84" s="157">
        <f>P85</f>
        <v>0</v>
      </c>
      <c r="Q84" s="75"/>
      <c r="R84" s="157">
        <f>R85</f>
        <v>0</v>
      </c>
      <c r="S84" s="75"/>
      <c r="T84" s="158">
        <f>T85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T84" s="19" t="s">
        <v>72</v>
      </c>
      <c r="AU84" s="19" t="s">
        <v>101</v>
      </c>
      <c r="BK84" s="159">
        <f>BK85</f>
        <v>0</v>
      </c>
    </row>
    <row r="85" spans="1:65" s="12" customFormat="1" ht="25.95" customHeight="1">
      <c r="B85" s="160"/>
      <c r="C85" s="161"/>
      <c r="D85" s="162" t="s">
        <v>72</v>
      </c>
      <c r="E85" s="163" t="s">
        <v>851</v>
      </c>
      <c r="F85" s="163" t="s">
        <v>852</v>
      </c>
      <c r="G85" s="161"/>
      <c r="H85" s="161"/>
      <c r="I85" s="164"/>
      <c r="J85" s="165">
        <f>BK85</f>
        <v>0</v>
      </c>
      <c r="K85" s="161"/>
      <c r="L85" s="166"/>
      <c r="M85" s="167"/>
      <c r="N85" s="168"/>
      <c r="O85" s="168"/>
      <c r="P85" s="169">
        <f>P86+P141+P150+P157</f>
        <v>0</v>
      </c>
      <c r="Q85" s="168"/>
      <c r="R85" s="169">
        <f>R86+R141+R150+R157</f>
        <v>0</v>
      </c>
      <c r="S85" s="168"/>
      <c r="T85" s="170">
        <f>T86+T141+T150+T157</f>
        <v>0</v>
      </c>
      <c r="AR85" s="171" t="s">
        <v>135</v>
      </c>
      <c r="AT85" s="172" t="s">
        <v>72</v>
      </c>
      <c r="AU85" s="172" t="s">
        <v>73</v>
      </c>
      <c r="AY85" s="171" t="s">
        <v>128</v>
      </c>
      <c r="BK85" s="173">
        <f>BK86+BK141+BK150+BK157</f>
        <v>0</v>
      </c>
    </row>
    <row r="86" spans="1:65" s="12" customFormat="1" ht="22.8" customHeight="1">
      <c r="B86" s="160"/>
      <c r="C86" s="161"/>
      <c r="D86" s="162" t="s">
        <v>72</v>
      </c>
      <c r="E86" s="174" t="s">
        <v>853</v>
      </c>
      <c r="F86" s="174" t="s">
        <v>854</v>
      </c>
      <c r="G86" s="161"/>
      <c r="H86" s="161"/>
      <c r="I86" s="164"/>
      <c r="J86" s="175">
        <f>BK86</f>
        <v>0</v>
      </c>
      <c r="K86" s="161"/>
      <c r="L86" s="166"/>
      <c r="M86" s="167"/>
      <c r="N86" s="168"/>
      <c r="O86" s="168"/>
      <c r="P86" s="169">
        <f>SUM(P87:P140)</f>
        <v>0</v>
      </c>
      <c r="Q86" s="168"/>
      <c r="R86" s="169">
        <f>SUM(R87:R140)</f>
        <v>0</v>
      </c>
      <c r="S86" s="168"/>
      <c r="T86" s="170">
        <f>SUM(T87:T140)</f>
        <v>0</v>
      </c>
      <c r="AR86" s="171" t="s">
        <v>135</v>
      </c>
      <c r="AT86" s="172" t="s">
        <v>72</v>
      </c>
      <c r="AU86" s="172" t="s">
        <v>81</v>
      </c>
      <c r="AY86" s="171" t="s">
        <v>128</v>
      </c>
      <c r="BK86" s="173">
        <f>SUM(BK87:BK140)</f>
        <v>0</v>
      </c>
    </row>
    <row r="87" spans="1:65" s="2" customFormat="1" ht="16.5" customHeight="1">
      <c r="A87" s="36"/>
      <c r="B87" s="37"/>
      <c r="C87" s="176" t="s">
        <v>81</v>
      </c>
      <c r="D87" s="176" t="s">
        <v>130</v>
      </c>
      <c r="E87" s="177" t="s">
        <v>855</v>
      </c>
      <c r="F87" s="178" t="s">
        <v>856</v>
      </c>
      <c r="G87" s="179" t="s">
        <v>857</v>
      </c>
      <c r="H87" s="180">
        <v>1</v>
      </c>
      <c r="I87" s="181"/>
      <c r="J87" s="182">
        <f>ROUND(I87*H87,2)</f>
        <v>0</v>
      </c>
      <c r="K87" s="178" t="s">
        <v>28</v>
      </c>
      <c r="L87" s="41"/>
      <c r="M87" s="183" t="s">
        <v>28</v>
      </c>
      <c r="N87" s="184" t="s">
        <v>46</v>
      </c>
      <c r="O87" s="67"/>
      <c r="P87" s="185">
        <f>O87*H87</f>
        <v>0</v>
      </c>
      <c r="Q87" s="185">
        <v>0</v>
      </c>
      <c r="R87" s="185">
        <f>Q87*H87</f>
        <v>0</v>
      </c>
      <c r="S87" s="185">
        <v>0</v>
      </c>
      <c r="T87" s="186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87" t="s">
        <v>858</v>
      </c>
      <c r="AT87" s="187" t="s">
        <v>130</v>
      </c>
      <c r="AU87" s="187" t="s">
        <v>83</v>
      </c>
      <c r="AY87" s="19" t="s">
        <v>128</v>
      </c>
      <c r="BE87" s="188">
        <f>IF(N87="základní",J87,0)</f>
        <v>0</v>
      </c>
      <c r="BF87" s="188">
        <f>IF(N87="snížená",J87,0)</f>
        <v>0</v>
      </c>
      <c r="BG87" s="188">
        <f>IF(N87="zákl. přenesená",J87,0)</f>
        <v>0</v>
      </c>
      <c r="BH87" s="188">
        <f>IF(N87="sníž. přenesená",J87,0)</f>
        <v>0</v>
      </c>
      <c r="BI87" s="188">
        <f>IF(N87="nulová",J87,0)</f>
        <v>0</v>
      </c>
      <c r="BJ87" s="19" t="s">
        <v>135</v>
      </c>
      <c r="BK87" s="188">
        <f>ROUND(I87*H87,2)</f>
        <v>0</v>
      </c>
      <c r="BL87" s="19" t="s">
        <v>858</v>
      </c>
      <c r="BM87" s="187" t="s">
        <v>859</v>
      </c>
    </row>
    <row r="88" spans="1:65" s="2" customFormat="1" ht="10.199999999999999">
      <c r="A88" s="36"/>
      <c r="B88" s="37"/>
      <c r="C88" s="38"/>
      <c r="D88" s="189" t="s">
        <v>137</v>
      </c>
      <c r="E88" s="38"/>
      <c r="F88" s="190" t="s">
        <v>856</v>
      </c>
      <c r="G88" s="38"/>
      <c r="H88" s="38"/>
      <c r="I88" s="191"/>
      <c r="J88" s="38"/>
      <c r="K88" s="38"/>
      <c r="L88" s="41"/>
      <c r="M88" s="192"/>
      <c r="N88" s="193"/>
      <c r="O88" s="67"/>
      <c r="P88" s="67"/>
      <c r="Q88" s="67"/>
      <c r="R88" s="67"/>
      <c r="S88" s="67"/>
      <c r="T88" s="68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9" t="s">
        <v>137</v>
      </c>
      <c r="AU88" s="19" t="s">
        <v>83</v>
      </c>
    </row>
    <row r="89" spans="1:65" s="13" customFormat="1" ht="10.199999999999999">
      <c r="B89" s="196"/>
      <c r="C89" s="197"/>
      <c r="D89" s="189" t="s">
        <v>141</v>
      </c>
      <c r="E89" s="198" t="s">
        <v>28</v>
      </c>
      <c r="F89" s="199" t="s">
        <v>860</v>
      </c>
      <c r="G89" s="197"/>
      <c r="H89" s="198" t="s">
        <v>28</v>
      </c>
      <c r="I89" s="200"/>
      <c r="J89" s="197"/>
      <c r="K89" s="197"/>
      <c r="L89" s="201"/>
      <c r="M89" s="202"/>
      <c r="N89" s="203"/>
      <c r="O89" s="203"/>
      <c r="P89" s="203"/>
      <c r="Q89" s="203"/>
      <c r="R89" s="203"/>
      <c r="S89" s="203"/>
      <c r="T89" s="204"/>
      <c r="AT89" s="205" t="s">
        <v>141</v>
      </c>
      <c r="AU89" s="205" t="s">
        <v>83</v>
      </c>
      <c r="AV89" s="13" t="s">
        <v>81</v>
      </c>
      <c r="AW89" s="13" t="s">
        <v>34</v>
      </c>
      <c r="AX89" s="13" t="s">
        <v>73</v>
      </c>
      <c r="AY89" s="205" t="s">
        <v>128</v>
      </c>
    </row>
    <row r="90" spans="1:65" s="13" customFormat="1" ht="10.199999999999999">
      <c r="B90" s="196"/>
      <c r="C90" s="197"/>
      <c r="D90" s="189" t="s">
        <v>141</v>
      </c>
      <c r="E90" s="198" t="s">
        <v>28</v>
      </c>
      <c r="F90" s="199" t="s">
        <v>861</v>
      </c>
      <c r="G90" s="197"/>
      <c r="H90" s="198" t="s">
        <v>28</v>
      </c>
      <c r="I90" s="200"/>
      <c r="J90" s="197"/>
      <c r="K90" s="197"/>
      <c r="L90" s="201"/>
      <c r="M90" s="202"/>
      <c r="N90" s="203"/>
      <c r="O90" s="203"/>
      <c r="P90" s="203"/>
      <c r="Q90" s="203"/>
      <c r="R90" s="203"/>
      <c r="S90" s="203"/>
      <c r="T90" s="204"/>
      <c r="AT90" s="205" t="s">
        <v>141</v>
      </c>
      <c r="AU90" s="205" t="s">
        <v>83</v>
      </c>
      <c r="AV90" s="13" t="s">
        <v>81</v>
      </c>
      <c r="AW90" s="13" t="s">
        <v>34</v>
      </c>
      <c r="AX90" s="13" t="s">
        <v>73</v>
      </c>
      <c r="AY90" s="205" t="s">
        <v>128</v>
      </c>
    </row>
    <row r="91" spans="1:65" s="13" customFormat="1" ht="10.199999999999999">
      <c r="B91" s="196"/>
      <c r="C91" s="197"/>
      <c r="D91" s="189" t="s">
        <v>141</v>
      </c>
      <c r="E91" s="198" t="s">
        <v>28</v>
      </c>
      <c r="F91" s="199" t="s">
        <v>862</v>
      </c>
      <c r="G91" s="197"/>
      <c r="H91" s="198" t="s">
        <v>28</v>
      </c>
      <c r="I91" s="200"/>
      <c r="J91" s="197"/>
      <c r="K91" s="197"/>
      <c r="L91" s="201"/>
      <c r="M91" s="202"/>
      <c r="N91" s="203"/>
      <c r="O91" s="203"/>
      <c r="P91" s="203"/>
      <c r="Q91" s="203"/>
      <c r="R91" s="203"/>
      <c r="S91" s="203"/>
      <c r="T91" s="204"/>
      <c r="AT91" s="205" t="s">
        <v>141</v>
      </c>
      <c r="AU91" s="205" t="s">
        <v>83</v>
      </c>
      <c r="AV91" s="13" t="s">
        <v>81</v>
      </c>
      <c r="AW91" s="13" t="s">
        <v>34</v>
      </c>
      <c r="AX91" s="13" t="s">
        <v>73</v>
      </c>
      <c r="AY91" s="205" t="s">
        <v>128</v>
      </c>
    </row>
    <row r="92" spans="1:65" s="13" customFormat="1" ht="10.199999999999999">
      <c r="B92" s="196"/>
      <c r="C92" s="197"/>
      <c r="D92" s="189" t="s">
        <v>141</v>
      </c>
      <c r="E92" s="198" t="s">
        <v>28</v>
      </c>
      <c r="F92" s="199" t="s">
        <v>863</v>
      </c>
      <c r="G92" s="197"/>
      <c r="H92" s="198" t="s">
        <v>28</v>
      </c>
      <c r="I92" s="200"/>
      <c r="J92" s="197"/>
      <c r="K92" s="197"/>
      <c r="L92" s="201"/>
      <c r="M92" s="202"/>
      <c r="N92" s="203"/>
      <c r="O92" s="203"/>
      <c r="P92" s="203"/>
      <c r="Q92" s="203"/>
      <c r="R92" s="203"/>
      <c r="S92" s="203"/>
      <c r="T92" s="204"/>
      <c r="AT92" s="205" t="s">
        <v>141</v>
      </c>
      <c r="AU92" s="205" t="s">
        <v>83</v>
      </c>
      <c r="AV92" s="13" t="s">
        <v>81</v>
      </c>
      <c r="AW92" s="13" t="s">
        <v>34</v>
      </c>
      <c r="AX92" s="13" t="s">
        <v>73</v>
      </c>
      <c r="AY92" s="205" t="s">
        <v>128</v>
      </c>
    </row>
    <row r="93" spans="1:65" s="13" customFormat="1" ht="10.199999999999999">
      <c r="B93" s="196"/>
      <c r="C93" s="197"/>
      <c r="D93" s="189" t="s">
        <v>141</v>
      </c>
      <c r="E93" s="198" t="s">
        <v>28</v>
      </c>
      <c r="F93" s="199" t="s">
        <v>864</v>
      </c>
      <c r="G93" s="197"/>
      <c r="H93" s="198" t="s">
        <v>28</v>
      </c>
      <c r="I93" s="200"/>
      <c r="J93" s="197"/>
      <c r="K93" s="197"/>
      <c r="L93" s="201"/>
      <c r="M93" s="202"/>
      <c r="N93" s="203"/>
      <c r="O93" s="203"/>
      <c r="P93" s="203"/>
      <c r="Q93" s="203"/>
      <c r="R93" s="203"/>
      <c r="S93" s="203"/>
      <c r="T93" s="204"/>
      <c r="AT93" s="205" t="s">
        <v>141</v>
      </c>
      <c r="AU93" s="205" t="s">
        <v>83</v>
      </c>
      <c r="AV93" s="13" t="s">
        <v>81</v>
      </c>
      <c r="AW93" s="13" t="s">
        <v>34</v>
      </c>
      <c r="AX93" s="13" t="s">
        <v>73</v>
      </c>
      <c r="AY93" s="205" t="s">
        <v>128</v>
      </c>
    </row>
    <row r="94" spans="1:65" s="13" customFormat="1" ht="10.199999999999999">
      <c r="B94" s="196"/>
      <c r="C94" s="197"/>
      <c r="D94" s="189" t="s">
        <v>141</v>
      </c>
      <c r="E94" s="198" t="s">
        <v>28</v>
      </c>
      <c r="F94" s="199" t="s">
        <v>865</v>
      </c>
      <c r="G94" s="197"/>
      <c r="H94" s="198" t="s">
        <v>28</v>
      </c>
      <c r="I94" s="200"/>
      <c r="J94" s="197"/>
      <c r="K94" s="197"/>
      <c r="L94" s="201"/>
      <c r="M94" s="202"/>
      <c r="N94" s="203"/>
      <c r="O94" s="203"/>
      <c r="P94" s="203"/>
      <c r="Q94" s="203"/>
      <c r="R94" s="203"/>
      <c r="S94" s="203"/>
      <c r="T94" s="204"/>
      <c r="AT94" s="205" t="s">
        <v>141</v>
      </c>
      <c r="AU94" s="205" t="s">
        <v>83</v>
      </c>
      <c r="AV94" s="13" t="s">
        <v>81</v>
      </c>
      <c r="AW94" s="13" t="s">
        <v>34</v>
      </c>
      <c r="AX94" s="13" t="s">
        <v>73</v>
      </c>
      <c r="AY94" s="205" t="s">
        <v>128</v>
      </c>
    </row>
    <row r="95" spans="1:65" s="13" customFormat="1" ht="20.399999999999999">
      <c r="B95" s="196"/>
      <c r="C95" s="197"/>
      <c r="D95" s="189" t="s">
        <v>141</v>
      </c>
      <c r="E95" s="198" t="s">
        <v>28</v>
      </c>
      <c r="F95" s="199" t="s">
        <v>866</v>
      </c>
      <c r="G95" s="197"/>
      <c r="H95" s="198" t="s">
        <v>28</v>
      </c>
      <c r="I95" s="200"/>
      <c r="J95" s="197"/>
      <c r="K95" s="197"/>
      <c r="L95" s="201"/>
      <c r="M95" s="202"/>
      <c r="N95" s="203"/>
      <c r="O95" s="203"/>
      <c r="P95" s="203"/>
      <c r="Q95" s="203"/>
      <c r="R95" s="203"/>
      <c r="S95" s="203"/>
      <c r="T95" s="204"/>
      <c r="AT95" s="205" t="s">
        <v>141</v>
      </c>
      <c r="AU95" s="205" t="s">
        <v>83</v>
      </c>
      <c r="AV95" s="13" t="s">
        <v>81</v>
      </c>
      <c r="AW95" s="13" t="s">
        <v>34</v>
      </c>
      <c r="AX95" s="13" t="s">
        <v>73</v>
      </c>
      <c r="AY95" s="205" t="s">
        <v>128</v>
      </c>
    </row>
    <row r="96" spans="1:65" s="13" customFormat="1" ht="10.199999999999999">
      <c r="B96" s="196"/>
      <c r="C96" s="197"/>
      <c r="D96" s="189" t="s">
        <v>141</v>
      </c>
      <c r="E96" s="198" t="s">
        <v>28</v>
      </c>
      <c r="F96" s="199" t="s">
        <v>867</v>
      </c>
      <c r="G96" s="197"/>
      <c r="H96" s="198" t="s">
        <v>28</v>
      </c>
      <c r="I96" s="200"/>
      <c r="J96" s="197"/>
      <c r="K96" s="197"/>
      <c r="L96" s="201"/>
      <c r="M96" s="202"/>
      <c r="N96" s="203"/>
      <c r="O96" s="203"/>
      <c r="P96" s="203"/>
      <c r="Q96" s="203"/>
      <c r="R96" s="203"/>
      <c r="S96" s="203"/>
      <c r="T96" s="204"/>
      <c r="AT96" s="205" t="s">
        <v>141</v>
      </c>
      <c r="AU96" s="205" t="s">
        <v>83</v>
      </c>
      <c r="AV96" s="13" t="s">
        <v>81</v>
      </c>
      <c r="AW96" s="13" t="s">
        <v>34</v>
      </c>
      <c r="AX96" s="13" t="s">
        <v>73</v>
      </c>
      <c r="AY96" s="205" t="s">
        <v>128</v>
      </c>
    </row>
    <row r="97" spans="1:65" s="13" customFormat="1" ht="20.399999999999999">
      <c r="B97" s="196"/>
      <c r="C97" s="197"/>
      <c r="D97" s="189" t="s">
        <v>141</v>
      </c>
      <c r="E97" s="198" t="s">
        <v>28</v>
      </c>
      <c r="F97" s="199" t="s">
        <v>868</v>
      </c>
      <c r="G97" s="197"/>
      <c r="H97" s="198" t="s">
        <v>28</v>
      </c>
      <c r="I97" s="200"/>
      <c r="J97" s="197"/>
      <c r="K97" s="197"/>
      <c r="L97" s="201"/>
      <c r="M97" s="202"/>
      <c r="N97" s="203"/>
      <c r="O97" s="203"/>
      <c r="P97" s="203"/>
      <c r="Q97" s="203"/>
      <c r="R97" s="203"/>
      <c r="S97" s="203"/>
      <c r="T97" s="204"/>
      <c r="AT97" s="205" t="s">
        <v>141</v>
      </c>
      <c r="AU97" s="205" t="s">
        <v>83</v>
      </c>
      <c r="AV97" s="13" t="s">
        <v>81</v>
      </c>
      <c r="AW97" s="13" t="s">
        <v>34</v>
      </c>
      <c r="AX97" s="13" t="s">
        <v>73</v>
      </c>
      <c r="AY97" s="205" t="s">
        <v>128</v>
      </c>
    </row>
    <row r="98" spans="1:65" s="13" customFormat="1" ht="10.199999999999999">
      <c r="B98" s="196"/>
      <c r="C98" s="197"/>
      <c r="D98" s="189" t="s">
        <v>141</v>
      </c>
      <c r="E98" s="198" t="s">
        <v>28</v>
      </c>
      <c r="F98" s="199" t="s">
        <v>869</v>
      </c>
      <c r="G98" s="197"/>
      <c r="H98" s="198" t="s">
        <v>28</v>
      </c>
      <c r="I98" s="200"/>
      <c r="J98" s="197"/>
      <c r="K98" s="197"/>
      <c r="L98" s="201"/>
      <c r="M98" s="202"/>
      <c r="N98" s="203"/>
      <c r="O98" s="203"/>
      <c r="P98" s="203"/>
      <c r="Q98" s="203"/>
      <c r="R98" s="203"/>
      <c r="S98" s="203"/>
      <c r="T98" s="204"/>
      <c r="AT98" s="205" t="s">
        <v>141</v>
      </c>
      <c r="AU98" s="205" t="s">
        <v>83</v>
      </c>
      <c r="AV98" s="13" t="s">
        <v>81</v>
      </c>
      <c r="AW98" s="13" t="s">
        <v>34</v>
      </c>
      <c r="AX98" s="13" t="s">
        <v>73</v>
      </c>
      <c r="AY98" s="205" t="s">
        <v>128</v>
      </c>
    </row>
    <row r="99" spans="1:65" s="13" customFormat="1" ht="10.199999999999999">
      <c r="B99" s="196"/>
      <c r="C99" s="197"/>
      <c r="D99" s="189" t="s">
        <v>141</v>
      </c>
      <c r="E99" s="198" t="s">
        <v>28</v>
      </c>
      <c r="F99" s="199" t="s">
        <v>870</v>
      </c>
      <c r="G99" s="197"/>
      <c r="H99" s="198" t="s">
        <v>28</v>
      </c>
      <c r="I99" s="200"/>
      <c r="J99" s="197"/>
      <c r="K99" s="197"/>
      <c r="L99" s="201"/>
      <c r="M99" s="202"/>
      <c r="N99" s="203"/>
      <c r="O99" s="203"/>
      <c r="P99" s="203"/>
      <c r="Q99" s="203"/>
      <c r="R99" s="203"/>
      <c r="S99" s="203"/>
      <c r="T99" s="204"/>
      <c r="AT99" s="205" t="s">
        <v>141</v>
      </c>
      <c r="AU99" s="205" t="s">
        <v>83</v>
      </c>
      <c r="AV99" s="13" t="s">
        <v>81</v>
      </c>
      <c r="AW99" s="13" t="s">
        <v>34</v>
      </c>
      <c r="AX99" s="13" t="s">
        <v>73</v>
      </c>
      <c r="AY99" s="205" t="s">
        <v>128</v>
      </c>
    </row>
    <row r="100" spans="1:65" s="13" customFormat="1" ht="20.399999999999999">
      <c r="B100" s="196"/>
      <c r="C100" s="197"/>
      <c r="D100" s="189" t="s">
        <v>141</v>
      </c>
      <c r="E100" s="198" t="s">
        <v>28</v>
      </c>
      <c r="F100" s="199" t="s">
        <v>871</v>
      </c>
      <c r="G100" s="197"/>
      <c r="H100" s="198" t="s">
        <v>28</v>
      </c>
      <c r="I100" s="200"/>
      <c r="J100" s="197"/>
      <c r="K100" s="197"/>
      <c r="L100" s="201"/>
      <c r="M100" s="202"/>
      <c r="N100" s="203"/>
      <c r="O100" s="203"/>
      <c r="P100" s="203"/>
      <c r="Q100" s="203"/>
      <c r="R100" s="203"/>
      <c r="S100" s="203"/>
      <c r="T100" s="204"/>
      <c r="AT100" s="205" t="s">
        <v>141</v>
      </c>
      <c r="AU100" s="205" t="s">
        <v>83</v>
      </c>
      <c r="AV100" s="13" t="s">
        <v>81</v>
      </c>
      <c r="AW100" s="13" t="s">
        <v>34</v>
      </c>
      <c r="AX100" s="13" t="s">
        <v>73</v>
      </c>
      <c r="AY100" s="205" t="s">
        <v>128</v>
      </c>
    </row>
    <row r="101" spans="1:65" s="14" customFormat="1" ht="10.199999999999999">
      <c r="B101" s="206"/>
      <c r="C101" s="207"/>
      <c r="D101" s="189" t="s">
        <v>141</v>
      </c>
      <c r="E101" s="208" t="s">
        <v>28</v>
      </c>
      <c r="F101" s="209" t="s">
        <v>81</v>
      </c>
      <c r="G101" s="207"/>
      <c r="H101" s="210">
        <v>1</v>
      </c>
      <c r="I101" s="211"/>
      <c r="J101" s="207"/>
      <c r="K101" s="207"/>
      <c r="L101" s="212"/>
      <c r="M101" s="213"/>
      <c r="N101" s="214"/>
      <c r="O101" s="214"/>
      <c r="P101" s="214"/>
      <c r="Q101" s="214"/>
      <c r="R101" s="214"/>
      <c r="S101" s="214"/>
      <c r="T101" s="215"/>
      <c r="AT101" s="216" t="s">
        <v>141</v>
      </c>
      <c r="AU101" s="216" t="s">
        <v>83</v>
      </c>
      <c r="AV101" s="14" t="s">
        <v>83</v>
      </c>
      <c r="AW101" s="14" t="s">
        <v>34</v>
      </c>
      <c r="AX101" s="14" t="s">
        <v>81</v>
      </c>
      <c r="AY101" s="216" t="s">
        <v>128</v>
      </c>
    </row>
    <row r="102" spans="1:65" s="2" customFormat="1" ht="16.5" customHeight="1">
      <c r="A102" s="36"/>
      <c r="B102" s="37"/>
      <c r="C102" s="176" t="s">
        <v>83</v>
      </c>
      <c r="D102" s="176" t="s">
        <v>130</v>
      </c>
      <c r="E102" s="177" t="s">
        <v>872</v>
      </c>
      <c r="F102" s="178" t="s">
        <v>873</v>
      </c>
      <c r="G102" s="179" t="s">
        <v>857</v>
      </c>
      <c r="H102" s="180">
        <v>1</v>
      </c>
      <c r="I102" s="181"/>
      <c r="J102" s="182">
        <f>ROUND(I102*H102,2)</f>
        <v>0</v>
      </c>
      <c r="K102" s="178" t="s">
        <v>28</v>
      </c>
      <c r="L102" s="41"/>
      <c r="M102" s="183" t="s">
        <v>28</v>
      </c>
      <c r="N102" s="184" t="s">
        <v>46</v>
      </c>
      <c r="O102" s="67"/>
      <c r="P102" s="185">
        <f>O102*H102</f>
        <v>0</v>
      </c>
      <c r="Q102" s="185">
        <v>0</v>
      </c>
      <c r="R102" s="185">
        <f>Q102*H102</f>
        <v>0</v>
      </c>
      <c r="S102" s="185">
        <v>0</v>
      </c>
      <c r="T102" s="186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7" t="s">
        <v>858</v>
      </c>
      <c r="AT102" s="187" t="s">
        <v>130</v>
      </c>
      <c r="AU102" s="187" t="s">
        <v>83</v>
      </c>
      <c r="AY102" s="19" t="s">
        <v>128</v>
      </c>
      <c r="BE102" s="188">
        <f>IF(N102="základní",J102,0)</f>
        <v>0</v>
      </c>
      <c r="BF102" s="188">
        <f>IF(N102="snížená",J102,0)</f>
        <v>0</v>
      </c>
      <c r="BG102" s="188">
        <f>IF(N102="zákl. přenesená",J102,0)</f>
        <v>0</v>
      </c>
      <c r="BH102" s="188">
        <f>IF(N102="sníž. přenesená",J102,0)</f>
        <v>0</v>
      </c>
      <c r="BI102" s="188">
        <f>IF(N102="nulová",J102,0)</f>
        <v>0</v>
      </c>
      <c r="BJ102" s="19" t="s">
        <v>135</v>
      </c>
      <c r="BK102" s="188">
        <f>ROUND(I102*H102,2)</f>
        <v>0</v>
      </c>
      <c r="BL102" s="19" t="s">
        <v>858</v>
      </c>
      <c r="BM102" s="187" t="s">
        <v>874</v>
      </c>
    </row>
    <row r="103" spans="1:65" s="2" customFormat="1" ht="10.199999999999999">
      <c r="A103" s="36"/>
      <c r="B103" s="37"/>
      <c r="C103" s="38"/>
      <c r="D103" s="189" t="s">
        <v>137</v>
      </c>
      <c r="E103" s="38"/>
      <c r="F103" s="190" t="s">
        <v>873</v>
      </c>
      <c r="G103" s="38"/>
      <c r="H103" s="38"/>
      <c r="I103" s="191"/>
      <c r="J103" s="38"/>
      <c r="K103" s="38"/>
      <c r="L103" s="41"/>
      <c r="M103" s="192"/>
      <c r="N103" s="193"/>
      <c r="O103" s="67"/>
      <c r="P103" s="67"/>
      <c r="Q103" s="67"/>
      <c r="R103" s="67"/>
      <c r="S103" s="67"/>
      <c r="T103" s="68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137</v>
      </c>
      <c r="AU103" s="19" t="s">
        <v>83</v>
      </c>
    </row>
    <row r="104" spans="1:65" s="13" customFormat="1" ht="10.199999999999999">
      <c r="B104" s="196"/>
      <c r="C104" s="197"/>
      <c r="D104" s="189" t="s">
        <v>141</v>
      </c>
      <c r="E104" s="198" t="s">
        <v>28</v>
      </c>
      <c r="F104" s="199" t="s">
        <v>875</v>
      </c>
      <c r="G104" s="197"/>
      <c r="H104" s="198" t="s">
        <v>28</v>
      </c>
      <c r="I104" s="200"/>
      <c r="J104" s="197"/>
      <c r="K104" s="197"/>
      <c r="L104" s="201"/>
      <c r="M104" s="202"/>
      <c r="N104" s="203"/>
      <c r="O104" s="203"/>
      <c r="P104" s="203"/>
      <c r="Q104" s="203"/>
      <c r="R104" s="203"/>
      <c r="S104" s="203"/>
      <c r="T104" s="204"/>
      <c r="AT104" s="205" t="s">
        <v>141</v>
      </c>
      <c r="AU104" s="205" t="s">
        <v>83</v>
      </c>
      <c r="AV104" s="13" t="s">
        <v>81</v>
      </c>
      <c r="AW104" s="13" t="s">
        <v>34</v>
      </c>
      <c r="AX104" s="13" t="s">
        <v>73</v>
      </c>
      <c r="AY104" s="205" t="s">
        <v>128</v>
      </c>
    </row>
    <row r="105" spans="1:65" s="14" customFormat="1" ht="10.199999999999999">
      <c r="B105" s="206"/>
      <c r="C105" s="207"/>
      <c r="D105" s="189" t="s">
        <v>141</v>
      </c>
      <c r="E105" s="208" t="s">
        <v>28</v>
      </c>
      <c r="F105" s="209" t="s">
        <v>81</v>
      </c>
      <c r="G105" s="207"/>
      <c r="H105" s="210">
        <v>1</v>
      </c>
      <c r="I105" s="211"/>
      <c r="J105" s="207"/>
      <c r="K105" s="207"/>
      <c r="L105" s="212"/>
      <c r="M105" s="213"/>
      <c r="N105" s="214"/>
      <c r="O105" s="214"/>
      <c r="P105" s="214"/>
      <c r="Q105" s="214"/>
      <c r="R105" s="214"/>
      <c r="S105" s="214"/>
      <c r="T105" s="215"/>
      <c r="AT105" s="216" t="s">
        <v>141</v>
      </c>
      <c r="AU105" s="216" t="s">
        <v>83</v>
      </c>
      <c r="AV105" s="14" t="s">
        <v>83</v>
      </c>
      <c r="AW105" s="14" t="s">
        <v>34</v>
      </c>
      <c r="AX105" s="14" t="s">
        <v>81</v>
      </c>
      <c r="AY105" s="216" t="s">
        <v>128</v>
      </c>
    </row>
    <row r="106" spans="1:65" s="2" customFormat="1" ht="16.5" customHeight="1">
      <c r="A106" s="36"/>
      <c r="B106" s="37"/>
      <c r="C106" s="176" t="s">
        <v>152</v>
      </c>
      <c r="D106" s="176" t="s">
        <v>130</v>
      </c>
      <c r="E106" s="177" t="s">
        <v>876</v>
      </c>
      <c r="F106" s="178" t="s">
        <v>877</v>
      </c>
      <c r="G106" s="179" t="s">
        <v>857</v>
      </c>
      <c r="H106" s="180">
        <v>1</v>
      </c>
      <c r="I106" s="181"/>
      <c r="J106" s="182">
        <f>ROUND(I106*H106,2)</f>
        <v>0</v>
      </c>
      <c r="K106" s="178" t="s">
        <v>28</v>
      </c>
      <c r="L106" s="41"/>
      <c r="M106" s="183" t="s">
        <v>28</v>
      </c>
      <c r="N106" s="184" t="s">
        <v>46</v>
      </c>
      <c r="O106" s="67"/>
      <c r="P106" s="185">
        <f>O106*H106</f>
        <v>0</v>
      </c>
      <c r="Q106" s="185">
        <v>0</v>
      </c>
      <c r="R106" s="185">
        <f>Q106*H106</f>
        <v>0</v>
      </c>
      <c r="S106" s="185">
        <v>0</v>
      </c>
      <c r="T106" s="186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87" t="s">
        <v>858</v>
      </c>
      <c r="AT106" s="187" t="s">
        <v>130</v>
      </c>
      <c r="AU106" s="187" t="s">
        <v>83</v>
      </c>
      <c r="AY106" s="19" t="s">
        <v>128</v>
      </c>
      <c r="BE106" s="188">
        <f>IF(N106="základní",J106,0)</f>
        <v>0</v>
      </c>
      <c r="BF106" s="188">
        <f>IF(N106="snížená",J106,0)</f>
        <v>0</v>
      </c>
      <c r="BG106" s="188">
        <f>IF(N106="zákl. přenesená",J106,0)</f>
        <v>0</v>
      </c>
      <c r="BH106" s="188">
        <f>IF(N106="sníž. přenesená",J106,0)</f>
        <v>0</v>
      </c>
      <c r="BI106" s="188">
        <f>IF(N106="nulová",J106,0)</f>
        <v>0</v>
      </c>
      <c r="BJ106" s="19" t="s">
        <v>135</v>
      </c>
      <c r="BK106" s="188">
        <f>ROUND(I106*H106,2)</f>
        <v>0</v>
      </c>
      <c r="BL106" s="19" t="s">
        <v>858</v>
      </c>
      <c r="BM106" s="187" t="s">
        <v>878</v>
      </c>
    </row>
    <row r="107" spans="1:65" s="2" customFormat="1" ht="10.199999999999999">
      <c r="A107" s="36"/>
      <c r="B107" s="37"/>
      <c r="C107" s="38"/>
      <c r="D107" s="189" t="s">
        <v>137</v>
      </c>
      <c r="E107" s="38"/>
      <c r="F107" s="190" t="s">
        <v>879</v>
      </c>
      <c r="G107" s="38"/>
      <c r="H107" s="38"/>
      <c r="I107" s="191"/>
      <c r="J107" s="38"/>
      <c r="K107" s="38"/>
      <c r="L107" s="41"/>
      <c r="M107" s="192"/>
      <c r="N107" s="193"/>
      <c r="O107" s="67"/>
      <c r="P107" s="67"/>
      <c r="Q107" s="67"/>
      <c r="R107" s="67"/>
      <c r="S107" s="67"/>
      <c r="T107" s="68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137</v>
      </c>
      <c r="AU107" s="19" t="s">
        <v>83</v>
      </c>
    </row>
    <row r="108" spans="1:65" s="13" customFormat="1" ht="10.199999999999999">
      <c r="B108" s="196"/>
      <c r="C108" s="197"/>
      <c r="D108" s="189" t="s">
        <v>141</v>
      </c>
      <c r="E108" s="198" t="s">
        <v>28</v>
      </c>
      <c r="F108" s="199" t="s">
        <v>880</v>
      </c>
      <c r="G108" s="197"/>
      <c r="H108" s="198" t="s">
        <v>28</v>
      </c>
      <c r="I108" s="200"/>
      <c r="J108" s="197"/>
      <c r="K108" s="197"/>
      <c r="L108" s="201"/>
      <c r="M108" s="202"/>
      <c r="N108" s="203"/>
      <c r="O108" s="203"/>
      <c r="P108" s="203"/>
      <c r="Q108" s="203"/>
      <c r="R108" s="203"/>
      <c r="S108" s="203"/>
      <c r="T108" s="204"/>
      <c r="AT108" s="205" t="s">
        <v>141</v>
      </c>
      <c r="AU108" s="205" t="s">
        <v>83</v>
      </c>
      <c r="AV108" s="13" t="s">
        <v>81</v>
      </c>
      <c r="AW108" s="13" t="s">
        <v>34</v>
      </c>
      <c r="AX108" s="13" t="s">
        <v>73</v>
      </c>
      <c r="AY108" s="205" t="s">
        <v>128</v>
      </c>
    </row>
    <row r="109" spans="1:65" s="13" customFormat="1" ht="10.199999999999999">
      <c r="B109" s="196"/>
      <c r="C109" s="197"/>
      <c r="D109" s="189" t="s">
        <v>141</v>
      </c>
      <c r="E109" s="198" t="s">
        <v>28</v>
      </c>
      <c r="F109" s="199" t="s">
        <v>881</v>
      </c>
      <c r="G109" s="197"/>
      <c r="H109" s="198" t="s">
        <v>28</v>
      </c>
      <c r="I109" s="200"/>
      <c r="J109" s="197"/>
      <c r="K109" s="197"/>
      <c r="L109" s="201"/>
      <c r="M109" s="202"/>
      <c r="N109" s="203"/>
      <c r="O109" s="203"/>
      <c r="P109" s="203"/>
      <c r="Q109" s="203"/>
      <c r="R109" s="203"/>
      <c r="S109" s="203"/>
      <c r="T109" s="204"/>
      <c r="AT109" s="205" t="s">
        <v>141</v>
      </c>
      <c r="AU109" s="205" t="s">
        <v>83</v>
      </c>
      <c r="AV109" s="13" t="s">
        <v>81</v>
      </c>
      <c r="AW109" s="13" t="s">
        <v>34</v>
      </c>
      <c r="AX109" s="13" t="s">
        <v>73</v>
      </c>
      <c r="AY109" s="205" t="s">
        <v>128</v>
      </c>
    </row>
    <row r="110" spans="1:65" s="14" customFormat="1" ht="10.199999999999999">
      <c r="B110" s="206"/>
      <c r="C110" s="207"/>
      <c r="D110" s="189" t="s">
        <v>141</v>
      </c>
      <c r="E110" s="208" t="s">
        <v>28</v>
      </c>
      <c r="F110" s="209" t="s">
        <v>81</v>
      </c>
      <c r="G110" s="207"/>
      <c r="H110" s="210">
        <v>1</v>
      </c>
      <c r="I110" s="211"/>
      <c r="J110" s="207"/>
      <c r="K110" s="207"/>
      <c r="L110" s="212"/>
      <c r="M110" s="213"/>
      <c r="N110" s="214"/>
      <c r="O110" s="214"/>
      <c r="P110" s="214"/>
      <c r="Q110" s="214"/>
      <c r="R110" s="214"/>
      <c r="S110" s="214"/>
      <c r="T110" s="215"/>
      <c r="AT110" s="216" t="s">
        <v>141</v>
      </c>
      <c r="AU110" s="216" t="s">
        <v>83</v>
      </c>
      <c r="AV110" s="14" t="s">
        <v>83</v>
      </c>
      <c r="AW110" s="14" t="s">
        <v>34</v>
      </c>
      <c r="AX110" s="14" t="s">
        <v>81</v>
      </c>
      <c r="AY110" s="216" t="s">
        <v>128</v>
      </c>
    </row>
    <row r="111" spans="1:65" s="2" customFormat="1" ht="16.5" customHeight="1">
      <c r="A111" s="36"/>
      <c r="B111" s="37"/>
      <c r="C111" s="176" t="s">
        <v>135</v>
      </c>
      <c r="D111" s="176" t="s">
        <v>130</v>
      </c>
      <c r="E111" s="177" t="s">
        <v>882</v>
      </c>
      <c r="F111" s="178" t="s">
        <v>883</v>
      </c>
      <c r="G111" s="179" t="s">
        <v>857</v>
      </c>
      <c r="H111" s="180">
        <v>1</v>
      </c>
      <c r="I111" s="181"/>
      <c r="J111" s="182">
        <f>ROUND(I111*H111,2)</f>
        <v>0</v>
      </c>
      <c r="K111" s="178" t="s">
        <v>28</v>
      </c>
      <c r="L111" s="41"/>
      <c r="M111" s="183" t="s">
        <v>28</v>
      </c>
      <c r="N111" s="184" t="s">
        <v>46</v>
      </c>
      <c r="O111" s="67"/>
      <c r="P111" s="185">
        <f>O111*H111</f>
        <v>0</v>
      </c>
      <c r="Q111" s="185">
        <v>0</v>
      </c>
      <c r="R111" s="185">
        <f>Q111*H111</f>
        <v>0</v>
      </c>
      <c r="S111" s="185">
        <v>0</v>
      </c>
      <c r="T111" s="186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87" t="s">
        <v>858</v>
      </c>
      <c r="AT111" s="187" t="s">
        <v>130</v>
      </c>
      <c r="AU111" s="187" t="s">
        <v>83</v>
      </c>
      <c r="AY111" s="19" t="s">
        <v>128</v>
      </c>
      <c r="BE111" s="188">
        <f>IF(N111="základní",J111,0)</f>
        <v>0</v>
      </c>
      <c r="BF111" s="188">
        <f>IF(N111="snížená",J111,0)</f>
        <v>0</v>
      </c>
      <c r="BG111" s="188">
        <f>IF(N111="zákl. přenesená",J111,0)</f>
        <v>0</v>
      </c>
      <c r="BH111" s="188">
        <f>IF(N111="sníž. přenesená",J111,0)</f>
        <v>0</v>
      </c>
      <c r="BI111" s="188">
        <f>IF(N111="nulová",J111,0)</f>
        <v>0</v>
      </c>
      <c r="BJ111" s="19" t="s">
        <v>135</v>
      </c>
      <c r="BK111" s="188">
        <f>ROUND(I111*H111,2)</f>
        <v>0</v>
      </c>
      <c r="BL111" s="19" t="s">
        <v>858</v>
      </c>
      <c r="BM111" s="187" t="s">
        <v>884</v>
      </c>
    </row>
    <row r="112" spans="1:65" s="2" customFormat="1" ht="10.199999999999999">
      <c r="A112" s="36"/>
      <c r="B112" s="37"/>
      <c r="C112" s="38"/>
      <c r="D112" s="189" t="s">
        <v>137</v>
      </c>
      <c r="E112" s="38"/>
      <c r="F112" s="190" t="s">
        <v>883</v>
      </c>
      <c r="G112" s="38"/>
      <c r="H112" s="38"/>
      <c r="I112" s="191"/>
      <c r="J112" s="38"/>
      <c r="K112" s="38"/>
      <c r="L112" s="41"/>
      <c r="M112" s="192"/>
      <c r="N112" s="193"/>
      <c r="O112" s="67"/>
      <c r="P112" s="67"/>
      <c r="Q112" s="67"/>
      <c r="R112" s="67"/>
      <c r="S112" s="67"/>
      <c r="T112" s="68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137</v>
      </c>
      <c r="AU112" s="19" t="s">
        <v>83</v>
      </c>
    </row>
    <row r="113" spans="1:65" s="13" customFormat="1" ht="10.199999999999999">
      <c r="B113" s="196"/>
      <c r="C113" s="197"/>
      <c r="D113" s="189" t="s">
        <v>141</v>
      </c>
      <c r="E113" s="198" t="s">
        <v>28</v>
      </c>
      <c r="F113" s="199" t="s">
        <v>885</v>
      </c>
      <c r="G113" s="197"/>
      <c r="H113" s="198" t="s">
        <v>28</v>
      </c>
      <c r="I113" s="200"/>
      <c r="J113" s="197"/>
      <c r="K113" s="197"/>
      <c r="L113" s="201"/>
      <c r="M113" s="202"/>
      <c r="N113" s="203"/>
      <c r="O113" s="203"/>
      <c r="P113" s="203"/>
      <c r="Q113" s="203"/>
      <c r="R113" s="203"/>
      <c r="S113" s="203"/>
      <c r="T113" s="204"/>
      <c r="AT113" s="205" t="s">
        <v>141</v>
      </c>
      <c r="AU113" s="205" t="s">
        <v>83</v>
      </c>
      <c r="AV113" s="13" t="s">
        <v>81</v>
      </c>
      <c r="AW113" s="13" t="s">
        <v>34</v>
      </c>
      <c r="AX113" s="13" t="s">
        <v>73</v>
      </c>
      <c r="AY113" s="205" t="s">
        <v>128</v>
      </c>
    </row>
    <row r="114" spans="1:65" s="14" customFormat="1" ht="10.199999999999999">
      <c r="B114" s="206"/>
      <c r="C114" s="207"/>
      <c r="D114" s="189" t="s">
        <v>141</v>
      </c>
      <c r="E114" s="208" t="s">
        <v>28</v>
      </c>
      <c r="F114" s="209" t="s">
        <v>81</v>
      </c>
      <c r="G114" s="207"/>
      <c r="H114" s="210">
        <v>1</v>
      </c>
      <c r="I114" s="211"/>
      <c r="J114" s="207"/>
      <c r="K114" s="207"/>
      <c r="L114" s="212"/>
      <c r="M114" s="213"/>
      <c r="N114" s="214"/>
      <c r="O114" s="214"/>
      <c r="P114" s="214"/>
      <c r="Q114" s="214"/>
      <c r="R114" s="214"/>
      <c r="S114" s="214"/>
      <c r="T114" s="215"/>
      <c r="AT114" s="216" t="s">
        <v>141</v>
      </c>
      <c r="AU114" s="216" t="s">
        <v>83</v>
      </c>
      <c r="AV114" s="14" t="s">
        <v>83</v>
      </c>
      <c r="AW114" s="14" t="s">
        <v>34</v>
      </c>
      <c r="AX114" s="14" t="s">
        <v>81</v>
      </c>
      <c r="AY114" s="216" t="s">
        <v>128</v>
      </c>
    </row>
    <row r="115" spans="1:65" s="2" customFormat="1" ht="16.5" customHeight="1">
      <c r="A115" s="36"/>
      <c r="B115" s="37"/>
      <c r="C115" s="176" t="s">
        <v>173</v>
      </c>
      <c r="D115" s="176" t="s">
        <v>130</v>
      </c>
      <c r="E115" s="177" t="s">
        <v>886</v>
      </c>
      <c r="F115" s="178" t="s">
        <v>887</v>
      </c>
      <c r="G115" s="179" t="s">
        <v>857</v>
      </c>
      <c r="H115" s="180">
        <v>1</v>
      </c>
      <c r="I115" s="181"/>
      <c r="J115" s="182">
        <f>ROUND(I115*H115,2)</f>
        <v>0</v>
      </c>
      <c r="K115" s="178" t="s">
        <v>28</v>
      </c>
      <c r="L115" s="41"/>
      <c r="M115" s="183" t="s">
        <v>28</v>
      </c>
      <c r="N115" s="184" t="s">
        <v>46</v>
      </c>
      <c r="O115" s="67"/>
      <c r="P115" s="185">
        <f>O115*H115</f>
        <v>0</v>
      </c>
      <c r="Q115" s="185">
        <v>0</v>
      </c>
      <c r="R115" s="185">
        <f>Q115*H115</f>
        <v>0</v>
      </c>
      <c r="S115" s="185">
        <v>0</v>
      </c>
      <c r="T115" s="186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87" t="s">
        <v>858</v>
      </c>
      <c r="AT115" s="187" t="s">
        <v>130</v>
      </c>
      <c r="AU115" s="187" t="s">
        <v>83</v>
      </c>
      <c r="AY115" s="19" t="s">
        <v>128</v>
      </c>
      <c r="BE115" s="188">
        <f>IF(N115="základní",J115,0)</f>
        <v>0</v>
      </c>
      <c r="BF115" s="188">
        <f>IF(N115="snížená",J115,0)</f>
        <v>0</v>
      </c>
      <c r="BG115" s="188">
        <f>IF(N115="zákl. přenesená",J115,0)</f>
        <v>0</v>
      </c>
      <c r="BH115" s="188">
        <f>IF(N115="sníž. přenesená",J115,0)</f>
        <v>0</v>
      </c>
      <c r="BI115" s="188">
        <f>IF(N115="nulová",J115,0)</f>
        <v>0</v>
      </c>
      <c r="BJ115" s="19" t="s">
        <v>135</v>
      </c>
      <c r="BK115" s="188">
        <f>ROUND(I115*H115,2)</f>
        <v>0</v>
      </c>
      <c r="BL115" s="19" t="s">
        <v>858</v>
      </c>
      <c r="BM115" s="187" t="s">
        <v>888</v>
      </c>
    </row>
    <row r="116" spans="1:65" s="2" customFormat="1" ht="10.199999999999999">
      <c r="A116" s="36"/>
      <c r="B116" s="37"/>
      <c r="C116" s="38"/>
      <c r="D116" s="189" t="s">
        <v>137</v>
      </c>
      <c r="E116" s="38"/>
      <c r="F116" s="190" t="s">
        <v>889</v>
      </c>
      <c r="G116" s="38"/>
      <c r="H116" s="38"/>
      <c r="I116" s="191"/>
      <c r="J116" s="38"/>
      <c r="K116" s="38"/>
      <c r="L116" s="41"/>
      <c r="M116" s="192"/>
      <c r="N116" s="193"/>
      <c r="O116" s="67"/>
      <c r="P116" s="67"/>
      <c r="Q116" s="67"/>
      <c r="R116" s="67"/>
      <c r="S116" s="67"/>
      <c r="T116" s="68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137</v>
      </c>
      <c r="AU116" s="19" t="s">
        <v>83</v>
      </c>
    </row>
    <row r="117" spans="1:65" s="13" customFormat="1" ht="10.199999999999999">
      <c r="B117" s="196"/>
      <c r="C117" s="197"/>
      <c r="D117" s="189" t="s">
        <v>141</v>
      </c>
      <c r="E117" s="198" t="s">
        <v>28</v>
      </c>
      <c r="F117" s="199" t="s">
        <v>890</v>
      </c>
      <c r="G117" s="197"/>
      <c r="H117" s="198" t="s">
        <v>28</v>
      </c>
      <c r="I117" s="200"/>
      <c r="J117" s="197"/>
      <c r="K117" s="197"/>
      <c r="L117" s="201"/>
      <c r="M117" s="202"/>
      <c r="N117" s="203"/>
      <c r="O117" s="203"/>
      <c r="P117" s="203"/>
      <c r="Q117" s="203"/>
      <c r="R117" s="203"/>
      <c r="S117" s="203"/>
      <c r="T117" s="204"/>
      <c r="AT117" s="205" t="s">
        <v>141</v>
      </c>
      <c r="AU117" s="205" t="s">
        <v>83</v>
      </c>
      <c r="AV117" s="13" t="s">
        <v>81</v>
      </c>
      <c r="AW117" s="13" t="s">
        <v>34</v>
      </c>
      <c r="AX117" s="13" t="s">
        <v>73</v>
      </c>
      <c r="AY117" s="205" t="s">
        <v>128</v>
      </c>
    </row>
    <row r="118" spans="1:65" s="13" customFormat="1" ht="10.199999999999999">
      <c r="B118" s="196"/>
      <c r="C118" s="197"/>
      <c r="D118" s="189" t="s">
        <v>141</v>
      </c>
      <c r="E118" s="198" t="s">
        <v>28</v>
      </c>
      <c r="F118" s="199" t="s">
        <v>891</v>
      </c>
      <c r="G118" s="197"/>
      <c r="H118" s="198" t="s">
        <v>28</v>
      </c>
      <c r="I118" s="200"/>
      <c r="J118" s="197"/>
      <c r="K118" s="197"/>
      <c r="L118" s="201"/>
      <c r="M118" s="202"/>
      <c r="N118" s="203"/>
      <c r="O118" s="203"/>
      <c r="P118" s="203"/>
      <c r="Q118" s="203"/>
      <c r="R118" s="203"/>
      <c r="S118" s="203"/>
      <c r="T118" s="204"/>
      <c r="AT118" s="205" t="s">
        <v>141</v>
      </c>
      <c r="AU118" s="205" t="s">
        <v>83</v>
      </c>
      <c r="AV118" s="13" t="s">
        <v>81</v>
      </c>
      <c r="AW118" s="13" t="s">
        <v>34</v>
      </c>
      <c r="AX118" s="13" t="s">
        <v>73</v>
      </c>
      <c r="AY118" s="205" t="s">
        <v>128</v>
      </c>
    </row>
    <row r="119" spans="1:65" s="14" customFormat="1" ht="10.199999999999999">
      <c r="B119" s="206"/>
      <c r="C119" s="207"/>
      <c r="D119" s="189" t="s">
        <v>141</v>
      </c>
      <c r="E119" s="208" t="s">
        <v>28</v>
      </c>
      <c r="F119" s="209" t="s">
        <v>81</v>
      </c>
      <c r="G119" s="207"/>
      <c r="H119" s="210">
        <v>1</v>
      </c>
      <c r="I119" s="211"/>
      <c r="J119" s="207"/>
      <c r="K119" s="207"/>
      <c r="L119" s="212"/>
      <c r="M119" s="213"/>
      <c r="N119" s="214"/>
      <c r="O119" s="214"/>
      <c r="P119" s="214"/>
      <c r="Q119" s="214"/>
      <c r="R119" s="214"/>
      <c r="S119" s="214"/>
      <c r="T119" s="215"/>
      <c r="AT119" s="216" t="s">
        <v>141</v>
      </c>
      <c r="AU119" s="216" t="s">
        <v>83</v>
      </c>
      <c r="AV119" s="14" t="s">
        <v>83</v>
      </c>
      <c r="AW119" s="14" t="s">
        <v>34</v>
      </c>
      <c r="AX119" s="14" t="s">
        <v>81</v>
      </c>
      <c r="AY119" s="216" t="s">
        <v>128</v>
      </c>
    </row>
    <row r="120" spans="1:65" s="2" customFormat="1" ht="16.5" customHeight="1">
      <c r="A120" s="36"/>
      <c r="B120" s="37"/>
      <c r="C120" s="176" t="s">
        <v>185</v>
      </c>
      <c r="D120" s="176" t="s">
        <v>130</v>
      </c>
      <c r="E120" s="177" t="s">
        <v>892</v>
      </c>
      <c r="F120" s="178" t="s">
        <v>893</v>
      </c>
      <c r="G120" s="179" t="s">
        <v>857</v>
      </c>
      <c r="H120" s="180">
        <v>1</v>
      </c>
      <c r="I120" s="181"/>
      <c r="J120" s="182">
        <f>ROUND(I120*H120,2)</f>
        <v>0</v>
      </c>
      <c r="K120" s="178" t="s">
        <v>28</v>
      </c>
      <c r="L120" s="41"/>
      <c r="M120" s="183" t="s">
        <v>28</v>
      </c>
      <c r="N120" s="184" t="s">
        <v>46</v>
      </c>
      <c r="O120" s="67"/>
      <c r="P120" s="185">
        <f>O120*H120</f>
        <v>0</v>
      </c>
      <c r="Q120" s="185">
        <v>0</v>
      </c>
      <c r="R120" s="185">
        <f>Q120*H120</f>
        <v>0</v>
      </c>
      <c r="S120" s="185">
        <v>0</v>
      </c>
      <c r="T120" s="186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87" t="s">
        <v>858</v>
      </c>
      <c r="AT120" s="187" t="s">
        <v>130</v>
      </c>
      <c r="AU120" s="187" t="s">
        <v>83</v>
      </c>
      <c r="AY120" s="19" t="s">
        <v>128</v>
      </c>
      <c r="BE120" s="188">
        <f>IF(N120="základní",J120,0)</f>
        <v>0</v>
      </c>
      <c r="BF120" s="188">
        <f>IF(N120="snížená",J120,0)</f>
        <v>0</v>
      </c>
      <c r="BG120" s="188">
        <f>IF(N120="zákl. přenesená",J120,0)</f>
        <v>0</v>
      </c>
      <c r="BH120" s="188">
        <f>IF(N120="sníž. přenesená",J120,0)</f>
        <v>0</v>
      </c>
      <c r="BI120" s="188">
        <f>IF(N120="nulová",J120,0)</f>
        <v>0</v>
      </c>
      <c r="BJ120" s="19" t="s">
        <v>135</v>
      </c>
      <c r="BK120" s="188">
        <f>ROUND(I120*H120,2)</f>
        <v>0</v>
      </c>
      <c r="BL120" s="19" t="s">
        <v>858</v>
      </c>
      <c r="BM120" s="187" t="s">
        <v>894</v>
      </c>
    </row>
    <row r="121" spans="1:65" s="2" customFormat="1" ht="10.199999999999999">
      <c r="A121" s="36"/>
      <c r="B121" s="37"/>
      <c r="C121" s="38"/>
      <c r="D121" s="189" t="s">
        <v>137</v>
      </c>
      <c r="E121" s="38"/>
      <c r="F121" s="190" t="s">
        <v>893</v>
      </c>
      <c r="G121" s="38"/>
      <c r="H121" s="38"/>
      <c r="I121" s="191"/>
      <c r="J121" s="38"/>
      <c r="K121" s="38"/>
      <c r="L121" s="41"/>
      <c r="M121" s="192"/>
      <c r="N121" s="193"/>
      <c r="O121" s="67"/>
      <c r="P121" s="67"/>
      <c r="Q121" s="67"/>
      <c r="R121" s="67"/>
      <c r="S121" s="67"/>
      <c r="T121" s="68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137</v>
      </c>
      <c r="AU121" s="19" t="s">
        <v>83</v>
      </c>
    </row>
    <row r="122" spans="1:65" s="13" customFormat="1" ht="20.399999999999999">
      <c r="B122" s="196"/>
      <c r="C122" s="197"/>
      <c r="D122" s="189" t="s">
        <v>141</v>
      </c>
      <c r="E122" s="198" t="s">
        <v>28</v>
      </c>
      <c r="F122" s="199" t="s">
        <v>895</v>
      </c>
      <c r="G122" s="197"/>
      <c r="H122" s="198" t="s">
        <v>28</v>
      </c>
      <c r="I122" s="200"/>
      <c r="J122" s="197"/>
      <c r="K122" s="197"/>
      <c r="L122" s="201"/>
      <c r="M122" s="202"/>
      <c r="N122" s="203"/>
      <c r="O122" s="203"/>
      <c r="P122" s="203"/>
      <c r="Q122" s="203"/>
      <c r="R122" s="203"/>
      <c r="S122" s="203"/>
      <c r="T122" s="204"/>
      <c r="AT122" s="205" t="s">
        <v>141</v>
      </c>
      <c r="AU122" s="205" t="s">
        <v>83</v>
      </c>
      <c r="AV122" s="13" t="s">
        <v>81</v>
      </c>
      <c r="AW122" s="13" t="s">
        <v>34</v>
      </c>
      <c r="AX122" s="13" t="s">
        <v>73</v>
      </c>
      <c r="AY122" s="205" t="s">
        <v>128</v>
      </c>
    </row>
    <row r="123" spans="1:65" s="13" customFormat="1" ht="10.199999999999999">
      <c r="B123" s="196"/>
      <c r="C123" s="197"/>
      <c r="D123" s="189" t="s">
        <v>141</v>
      </c>
      <c r="E123" s="198" t="s">
        <v>28</v>
      </c>
      <c r="F123" s="199" t="s">
        <v>896</v>
      </c>
      <c r="G123" s="197"/>
      <c r="H123" s="198" t="s">
        <v>28</v>
      </c>
      <c r="I123" s="200"/>
      <c r="J123" s="197"/>
      <c r="K123" s="197"/>
      <c r="L123" s="201"/>
      <c r="M123" s="202"/>
      <c r="N123" s="203"/>
      <c r="O123" s="203"/>
      <c r="P123" s="203"/>
      <c r="Q123" s="203"/>
      <c r="R123" s="203"/>
      <c r="S123" s="203"/>
      <c r="T123" s="204"/>
      <c r="AT123" s="205" t="s">
        <v>141</v>
      </c>
      <c r="AU123" s="205" t="s">
        <v>83</v>
      </c>
      <c r="AV123" s="13" t="s">
        <v>81</v>
      </c>
      <c r="AW123" s="13" t="s">
        <v>34</v>
      </c>
      <c r="AX123" s="13" t="s">
        <v>73</v>
      </c>
      <c r="AY123" s="205" t="s">
        <v>128</v>
      </c>
    </row>
    <row r="124" spans="1:65" s="13" customFormat="1" ht="10.199999999999999">
      <c r="B124" s="196"/>
      <c r="C124" s="197"/>
      <c r="D124" s="189" t="s">
        <v>141</v>
      </c>
      <c r="E124" s="198" t="s">
        <v>28</v>
      </c>
      <c r="F124" s="199" t="s">
        <v>897</v>
      </c>
      <c r="G124" s="197"/>
      <c r="H124" s="198" t="s">
        <v>28</v>
      </c>
      <c r="I124" s="200"/>
      <c r="J124" s="197"/>
      <c r="K124" s="197"/>
      <c r="L124" s="201"/>
      <c r="M124" s="202"/>
      <c r="N124" s="203"/>
      <c r="O124" s="203"/>
      <c r="P124" s="203"/>
      <c r="Q124" s="203"/>
      <c r="R124" s="203"/>
      <c r="S124" s="203"/>
      <c r="T124" s="204"/>
      <c r="AT124" s="205" t="s">
        <v>141</v>
      </c>
      <c r="AU124" s="205" t="s">
        <v>83</v>
      </c>
      <c r="AV124" s="13" t="s">
        <v>81</v>
      </c>
      <c r="AW124" s="13" t="s">
        <v>34</v>
      </c>
      <c r="AX124" s="13" t="s">
        <v>73</v>
      </c>
      <c r="AY124" s="205" t="s">
        <v>128</v>
      </c>
    </row>
    <row r="125" spans="1:65" s="13" customFormat="1" ht="10.199999999999999">
      <c r="B125" s="196"/>
      <c r="C125" s="197"/>
      <c r="D125" s="189" t="s">
        <v>141</v>
      </c>
      <c r="E125" s="198" t="s">
        <v>28</v>
      </c>
      <c r="F125" s="199" t="s">
        <v>898</v>
      </c>
      <c r="G125" s="197"/>
      <c r="H125" s="198" t="s">
        <v>28</v>
      </c>
      <c r="I125" s="200"/>
      <c r="J125" s="197"/>
      <c r="K125" s="197"/>
      <c r="L125" s="201"/>
      <c r="M125" s="202"/>
      <c r="N125" s="203"/>
      <c r="O125" s="203"/>
      <c r="P125" s="203"/>
      <c r="Q125" s="203"/>
      <c r="R125" s="203"/>
      <c r="S125" s="203"/>
      <c r="T125" s="204"/>
      <c r="AT125" s="205" t="s">
        <v>141</v>
      </c>
      <c r="AU125" s="205" t="s">
        <v>83</v>
      </c>
      <c r="AV125" s="13" t="s">
        <v>81</v>
      </c>
      <c r="AW125" s="13" t="s">
        <v>34</v>
      </c>
      <c r="AX125" s="13" t="s">
        <v>73</v>
      </c>
      <c r="AY125" s="205" t="s">
        <v>128</v>
      </c>
    </row>
    <row r="126" spans="1:65" s="14" customFormat="1" ht="10.199999999999999">
      <c r="B126" s="206"/>
      <c r="C126" s="207"/>
      <c r="D126" s="189" t="s">
        <v>141</v>
      </c>
      <c r="E126" s="208" t="s">
        <v>28</v>
      </c>
      <c r="F126" s="209" t="s">
        <v>81</v>
      </c>
      <c r="G126" s="207"/>
      <c r="H126" s="210">
        <v>1</v>
      </c>
      <c r="I126" s="211"/>
      <c r="J126" s="207"/>
      <c r="K126" s="207"/>
      <c r="L126" s="212"/>
      <c r="M126" s="213"/>
      <c r="N126" s="214"/>
      <c r="O126" s="214"/>
      <c r="P126" s="214"/>
      <c r="Q126" s="214"/>
      <c r="R126" s="214"/>
      <c r="S126" s="214"/>
      <c r="T126" s="215"/>
      <c r="AT126" s="216" t="s">
        <v>141</v>
      </c>
      <c r="AU126" s="216" t="s">
        <v>83</v>
      </c>
      <c r="AV126" s="14" t="s">
        <v>83</v>
      </c>
      <c r="AW126" s="14" t="s">
        <v>34</v>
      </c>
      <c r="AX126" s="14" t="s">
        <v>81</v>
      </c>
      <c r="AY126" s="216" t="s">
        <v>128</v>
      </c>
    </row>
    <row r="127" spans="1:65" s="2" customFormat="1" ht="16.5" customHeight="1">
      <c r="A127" s="36"/>
      <c r="B127" s="37"/>
      <c r="C127" s="176" t="s">
        <v>195</v>
      </c>
      <c r="D127" s="176" t="s">
        <v>130</v>
      </c>
      <c r="E127" s="177" t="s">
        <v>899</v>
      </c>
      <c r="F127" s="178" t="s">
        <v>900</v>
      </c>
      <c r="G127" s="179" t="s">
        <v>857</v>
      </c>
      <c r="H127" s="180">
        <v>1</v>
      </c>
      <c r="I127" s="181"/>
      <c r="J127" s="182">
        <f>ROUND(I127*H127,2)</f>
        <v>0</v>
      </c>
      <c r="K127" s="178" t="s">
        <v>28</v>
      </c>
      <c r="L127" s="41"/>
      <c r="M127" s="183" t="s">
        <v>28</v>
      </c>
      <c r="N127" s="184" t="s">
        <v>46</v>
      </c>
      <c r="O127" s="67"/>
      <c r="P127" s="185">
        <f>O127*H127</f>
        <v>0</v>
      </c>
      <c r="Q127" s="185">
        <v>0</v>
      </c>
      <c r="R127" s="185">
        <f>Q127*H127</f>
        <v>0</v>
      </c>
      <c r="S127" s="185">
        <v>0</v>
      </c>
      <c r="T127" s="186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87" t="s">
        <v>858</v>
      </c>
      <c r="AT127" s="187" t="s">
        <v>130</v>
      </c>
      <c r="AU127" s="187" t="s">
        <v>83</v>
      </c>
      <c r="AY127" s="19" t="s">
        <v>128</v>
      </c>
      <c r="BE127" s="188">
        <f>IF(N127="základní",J127,0)</f>
        <v>0</v>
      </c>
      <c r="BF127" s="188">
        <f>IF(N127="snížená",J127,0)</f>
        <v>0</v>
      </c>
      <c r="BG127" s="188">
        <f>IF(N127="zákl. přenesená",J127,0)</f>
        <v>0</v>
      </c>
      <c r="BH127" s="188">
        <f>IF(N127="sníž. přenesená",J127,0)</f>
        <v>0</v>
      </c>
      <c r="BI127" s="188">
        <f>IF(N127="nulová",J127,0)</f>
        <v>0</v>
      </c>
      <c r="BJ127" s="19" t="s">
        <v>135</v>
      </c>
      <c r="BK127" s="188">
        <f>ROUND(I127*H127,2)</f>
        <v>0</v>
      </c>
      <c r="BL127" s="19" t="s">
        <v>858</v>
      </c>
      <c r="BM127" s="187" t="s">
        <v>901</v>
      </c>
    </row>
    <row r="128" spans="1:65" s="2" customFormat="1" ht="10.199999999999999">
      <c r="A128" s="36"/>
      <c r="B128" s="37"/>
      <c r="C128" s="38"/>
      <c r="D128" s="189" t="s">
        <v>137</v>
      </c>
      <c r="E128" s="38"/>
      <c r="F128" s="190" t="s">
        <v>902</v>
      </c>
      <c r="G128" s="38"/>
      <c r="H128" s="38"/>
      <c r="I128" s="191"/>
      <c r="J128" s="38"/>
      <c r="K128" s="38"/>
      <c r="L128" s="41"/>
      <c r="M128" s="192"/>
      <c r="N128" s="193"/>
      <c r="O128" s="67"/>
      <c r="P128" s="67"/>
      <c r="Q128" s="67"/>
      <c r="R128" s="67"/>
      <c r="S128" s="67"/>
      <c r="T128" s="68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137</v>
      </c>
      <c r="AU128" s="19" t="s">
        <v>83</v>
      </c>
    </row>
    <row r="129" spans="1:65" s="13" customFormat="1" ht="10.199999999999999">
      <c r="B129" s="196"/>
      <c r="C129" s="197"/>
      <c r="D129" s="189" t="s">
        <v>141</v>
      </c>
      <c r="E129" s="198" t="s">
        <v>28</v>
      </c>
      <c r="F129" s="199" t="s">
        <v>903</v>
      </c>
      <c r="G129" s="197"/>
      <c r="H129" s="198" t="s">
        <v>28</v>
      </c>
      <c r="I129" s="200"/>
      <c r="J129" s="197"/>
      <c r="K129" s="197"/>
      <c r="L129" s="201"/>
      <c r="M129" s="202"/>
      <c r="N129" s="203"/>
      <c r="O129" s="203"/>
      <c r="P129" s="203"/>
      <c r="Q129" s="203"/>
      <c r="R129" s="203"/>
      <c r="S129" s="203"/>
      <c r="T129" s="204"/>
      <c r="AT129" s="205" t="s">
        <v>141</v>
      </c>
      <c r="AU129" s="205" t="s">
        <v>83</v>
      </c>
      <c r="AV129" s="13" t="s">
        <v>81</v>
      </c>
      <c r="AW129" s="13" t="s">
        <v>34</v>
      </c>
      <c r="AX129" s="13" t="s">
        <v>73</v>
      </c>
      <c r="AY129" s="205" t="s">
        <v>128</v>
      </c>
    </row>
    <row r="130" spans="1:65" s="13" customFormat="1" ht="10.199999999999999">
      <c r="B130" s="196"/>
      <c r="C130" s="197"/>
      <c r="D130" s="189" t="s">
        <v>141</v>
      </c>
      <c r="E130" s="198" t="s">
        <v>28</v>
      </c>
      <c r="F130" s="199" t="s">
        <v>904</v>
      </c>
      <c r="G130" s="197"/>
      <c r="H130" s="198" t="s">
        <v>28</v>
      </c>
      <c r="I130" s="200"/>
      <c r="J130" s="197"/>
      <c r="K130" s="197"/>
      <c r="L130" s="201"/>
      <c r="M130" s="202"/>
      <c r="N130" s="203"/>
      <c r="O130" s="203"/>
      <c r="P130" s="203"/>
      <c r="Q130" s="203"/>
      <c r="R130" s="203"/>
      <c r="S130" s="203"/>
      <c r="T130" s="204"/>
      <c r="AT130" s="205" t="s">
        <v>141</v>
      </c>
      <c r="AU130" s="205" t="s">
        <v>83</v>
      </c>
      <c r="AV130" s="13" t="s">
        <v>81</v>
      </c>
      <c r="AW130" s="13" t="s">
        <v>34</v>
      </c>
      <c r="AX130" s="13" t="s">
        <v>73</v>
      </c>
      <c r="AY130" s="205" t="s">
        <v>128</v>
      </c>
    </row>
    <row r="131" spans="1:65" s="14" customFormat="1" ht="10.199999999999999">
      <c r="B131" s="206"/>
      <c r="C131" s="207"/>
      <c r="D131" s="189" t="s">
        <v>141</v>
      </c>
      <c r="E131" s="208" t="s">
        <v>28</v>
      </c>
      <c r="F131" s="209" t="s">
        <v>81</v>
      </c>
      <c r="G131" s="207"/>
      <c r="H131" s="210">
        <v>1</v>
      </c>
      <c r="I131" s="211"/>
      <c r="J131" s="207"/>
      <c r="K131" s="207"/>
      <c r="L131" s="212"/>
      <c r="M131" s="213"/>
      <c r="N131" s="214"/>
      <c r="O131" s="214"/>
      <c r="P131" s="214"/>
      <c r="Q131" s="214"/>
      <c r="R131" s="214"/>
      <c r="S131" s="214"/>
      <c r="T131" s="215"/>
      <c r="AT131" s="216" t="s">
        <v>141</v>
      </c>
      <c r="AU131" s="216" t="s">
        <v>83</v>
      </c>
      <c r="AV131" s="14" t="s">
        <v>83</v>
      </c>
      <c r="AW131" s="14" t="s">
        <v>34</v>
      </c>
      <c r="AX131" s="14" t="s">
        <v>81</v>
      </c>
      <c r="AY131" s="216" t="s">
        <v>128</v>
      </c>
    </row>
    <row r="132" spans="1:65" s="2" customFormat="1" ht="24.15" customHeight="1">
      <c r="A132" s="36"/>
      <c r="B132" s="37"/>
      <c r="C132" s="176" t="s">
        <v>203</v>
      </c>
      <c r="D132" s="176" t="s">
        <v>130</v>
      </c>
      <c r="E132" s="177" t="s">
        <v>905</v>
      </c>
      <c r="F132" s="178" t="s">
        <v>906</v>
      </c>
      <c r="G132" s="179" t="s">
        <v>857</v>
      </c>
      <c r="H132" s="180">
        <v>1</v>
      </c>
      <c r="I132" s="181"/>
      <c r="J132" s="182">
        <f>ROUND(I132*H132,2)</f>
        <v>0</v>
      </c>
      <c r="K132" s="178" t="s">
        <v>28</v>
      </c>
      <c r="L132" s="41"/>
      <c r="M132" s="183" t="s">
        <v>28</v>
      </c>
      <c r="N132" s="184" t="s">
        <v>46</v>
      </c>
      <c r="O132" s="67"/>
      <c r="P132" s="185">
        <f>O132*H132</f>
        <v>0</v>
      </c>
      <c r="Q132" s="185">
        <v>0</v>
      </c>
      <c r="R132" s="185">
        <f>Q132*H132</f>
        <v>0</v>
      </c>
      <c r="S132" s="185">
        <v>0</v>
      </c>
      <c r="T132" s="18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87" t="s">
        <v>858</v>
      </c>
      <c r="AT132" s="187" t="s">
        <v>130</v>
      </c>
      <c r="AU132" s="187" t="s">
        <v>83</v>
      </c>
      <c r="AY132" s="19" t="s">
        <v>128</v>
      </c>
      <c r="BE132" s="188">
        <f>IF(N132="základní",J132,0)</f>
        <v>0</v>
      </c>
      <c r="BF132" s="188">
        <f>IF(N132="snížená",J132,0)</f>
        <v>0</v>
      </c>
      <c r="BG132" s="188">
        <f>IF(N132="zákl. přenesená",J132,0)</f>
        <v>0</v>
      </c>
      <c r="BH132" s="188">
        <f>IF(N132="sníž. přenesená",J132,0)</f>
        <v>0</v>
      </c>
      <c r="BI132" s="188">
        <f>IF(N132="nulová",J132,0)</f>
        <v>0</v>
      </c>
      <c r="BJ132" s="19" t="s">
        <v>135</v>
      </c>
      <c r="BK132" s="188">
        <f>ROUND(I132*H132,2)</f>
        <v>0</v>
      </c>
      <c r="BL132" s="19" t="s">
        <v>858</v>
      </c>
      <c r="BM132" s="187" t="s">
        <v>907</v>
      </c>
    </row>
    <row r="133" spans="1:65" s="2" customFormat="1" ht="10.199999999999999">
      <c r="A133" s="36"/>
      <c r="B133" s="37"/>
      <c r="C133" s="38"/>
      <c r="D133" s="189" t="s">
        <v>137</v>
      </c>
      <c r="E133" s="38"/>
      <c r="F133" s="190" t="s">
        <v>906</v>
      </c>
      <c r="G133" s="38"/>
      <c r="H133" s="38"/>
      <c r="I133" s="191"/>
      <c r="J133" s="38"/>
      <c r="K133" s="38"/>
      <c r="L133" s="41"/>
      <c r="M133" s="192"/>
      <c r="N133" s="193"/>
      <c r="O133" s="67"/>
      <c r="P133" s="67"/>
      <c r="Q133" s="67"/>
      <c r="R133" s="67"/>
      <c r="S133" s="67"/>
      <c r="T133" s="68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137</v>
      </c>
      <c r="AU133" s="19" t="s">
        <v>83</v>
      </c>
    </row>
    <row r="134" spans="1:65" s="13" customFormat="1" ht="10.199999999999999">
      <c r="B134" s="196"/>
      <c r="C134" s="197"/>
      <c r="D134" s="189" t="s">
        <v>141</v>
      </c>
      <c r="E134" s="198" t="s">
        <v>28</v>
      </c>
      <c r="F134" s="199" t="s">
        <v>908</v>
      </c>
      <c r="G134" s="197"/>
      <c r="H134" s="198" t="s">
        <v>28</v>
      </c>
      <c r="I134" s="200"/>
      <c r="J134" s="197"/>
      <c r="K134" s="197"/>
      <c r="L134" s="201"/>
      <c r="M134" s="202"/>
      <c r="N134" s="203"/>
      <c r="O134" s="203"/>
      <c r="P134" s="203"/>
      <c r="Q134" s="203"/>
      <c r="R134" s="203"/>
      <c r="S134" s="203"/>
      <c r="T134" s="204"/>
      <c r="AT134" s="205" t="s">
        <v>141</v>
      </c>
      <c r="AU134" s="205" t="s">
        <v>83</v>
      </c>
      <c r="AV134" s="13" t="s">
        <v>81</v>
      </c>
      <c r="AW134" s="13" t="s">
        <v>34</v>
      </c>
      <c r="AX134" s="13" t="s">
        <v>73</v>
      </c>
      <c r="AY134" s="205" t="s">
        <v>128</v>
      </c>
    </row>
    <row r="135" spans="1:65" s="13" customFormat="1" ht="10.199999999999999">
      <c r="B135" s="196"/>
      <c r="C135" s="197"/>
      <c r="D135" s="189" t="s">
        <v>141</v>
      </c>
      <c r="E135" s="198" t="s">
        <v>28</v>
      </c>
      <c r="F135" s="199" t="s">
        <v>909</v>
      </c>
      <c r="G135" s="197"/>
      <c r="H135" s="198" t="s">
        <v>28</v>
      </c>
      <c r="I135" s="200"/>
      <c r="J135" s="197"/>
      <c r="K135" s="197"/>
      <c r="L135" s="201"/>
      <c r="M135" s="202"/>
      <c r="N135" s="203"/>
      <c r="O135" s="203"/>
      <c r="P135" s="203"/>
      <c r="Q135" s="203"/>
      <c r="R135" s="203"/>
      <c r="S135" s="203"/>
      <c r="T135" s="204"/>
      <c r="AT135" s="205" t="s">
        <v>141</v>
      </c>
      <c r="AU135" s="205" t="s">
        <v>83</v>
      </c>
      <c r="AV135" s="13" t="s">
        <v>81</v>
      </c>
      <c r="AW135" s="13" t="s">
        <v>34</v>
      </c>
      <c r="AX135" s="13" t="s">
        <v>73</v>
      </c>
      <c r="AY135" s="205" t="s">
        <v>128</v>
      </c>
    </row>
    <row r="136" spans="1:65" s="14" customFormat="1" ht="10.199999999999999">
      <c r="B136" s="206"/>
      <c r="C136" s="207"/>
      <c r="D136" s="189" t="s">
        <v>141</v>
      </c>
      <c r="E136" s="208" t="s">
        <v>28</v>
      </c>
      <c r="F136" s="209" t="s">
        <v>81</v>
      </c>
      <c r="G136" s="207"/>
      <c r="H136" s="210">
        <v>1</v>
      </c>
      <c r="I136" s="211"/>
      <c r="J136" s="207"/>
      <c r="K136" s="207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141</v>
      </c>
      <c r="AU136" s="216" t="s">
        <v>83</v>
      </c>
      <c r="AV136" s="14" t="s">
        <v>83</v>
      </c>
      <c r="AW136" s="14" t="s">
        <v>34</v>
      </c>
      <c r="AX136" s="14" t="s">
        <v>81</v>
      </c>
      <c r="AY136" s="216" t="s">
        <v>128</v>
      </c>
    </row>
    <row r="137" spans="1:65" s="2" customFormat="1" ht="16.5" customHeight="1">
      <c r="A137" s="36"/>
      <c r="B137" s="37"/>
      <c r="C137" s="176" t="s">
        <v>213</v>
      </c>
      <c r="D137" s="176" t="s">
        <v>130</v>
      </c>
      <c r="E137" s="177" t="s">
        <v>910</v>
      </c>
      <c r="F137" s="178" t="s">
        <v>911</v>
      </c>
      <c r="G137" s="179" t="s">
        <v>857</v>
      </c>
      <c r="H137" s="180">
        <v>1</v>
      </c>
      <c r="I137" s="181"/>
      <c r="J137" s="182">
        <f>ROUND(I137*H137,2)</f>
        <v>0</v>
      </c>
      <c r="K137" s="178" t="s">
        <v>28</v>
      </c>
      <c r="L137" s="41"/>
      <c r="M137" s="183" t="s">
        <v>28</v>
      </c>
      <c r="N137" s="184" t="s">
        <v>46</v>
      </c>
      <c r="O137" s="67"/>
      <c r="P137" s="185">
        <f>O137*H137</f>
        <v>0</v>
      </c>
      <c r="Q137" s="185">
        <v>0</v>
      </c>
      <c r="R137" s="185">
        <f>Q137*H137</f>
        <v>0</v>
      </c>
      <c r="S137" s="185">
        <v>0</v>
      </c>
      <c r="T137" s="18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7" t="s">
        <v>858</v>
      </c>
      <c r="AT137" s="187" t="s">
        <v>130</v>
      </c>
      <c r="AU137" s="187" t="s">
        <v>83</v>
      </c>
      <c r="AY137" s="19" t="s">
        <v>128</v>
      </c>
      <c r="BE137" s="188">
        <f>IF(N137="základní",J137,0)</f>
        <v>0</v>
      </c>
      <c r="BF137" s="188">
        <f>IF(N137="snížená",J137,0)</f>
        <v>0</v>
      </c>
      <c r="BG137" s="188">
        <f>IF(N137="zákl. přenesená",J137,0)</f>
        <v>0</v>
      </c>
      <c r="BH137" s="188">
        <f>IF(N137="sníž. přenesená",J137,0)</f>
        <v>0</v>
      </c>
      <c r="BI137" s="188">
        <f>IF(N137="nulová",J137,0)</f>
        <v>0</v>
      </c>
      <c r="BJ137" s="19" t="s">
        <v>135</v>
      </c>
      <c r="BK137" s="188">
        <f>ROUND(I137*H137,2)</f>
        <v>0</v>
      </c>
      <c r="BL137" s="19" t="s">
        <v>858</v>
      </c>
      <c r="BM137" s="187" t="s">
        <v>912</v>
      </c>
    </row>
    <row r="138" spans="1:65" s="2" customFormat="1" ht="10.199999999999999">
      <c r="A138" s="36"/>
      <c r="B138" s="37"/>
      <c r="C138" s="38"/>
      <c r="D138" s="189" t="s">
        <v>137</v>
      </c>
      <c r="E138" s="38"/>
      <c r="F138" s="190" t="s">
        <v>911</v>
      </c>
      <c r="G138" s="38"/>
      <c r="H138" s="38"/>
      <c r="I138" s="191"/>
      <c r="J138" s="38"/>
      <c r="K138" s="38"/>
      <c r="L138" s="41"/>
      <c r="M138" s="192"/>
      <c r="N138" s="193"/>
      <c r="O138" s="67"/>
      <c r="P138" s="67"/>
      <c r="Q138" s="67"/>
      <c r="R138" s="67"/>
      <c r="S138" s="67"/>
      <c r="T138" s="68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137</v>
      </c>
      <c r="AU138" s="19" t="s">
        <v>83</v>
      </c>
    </row>
    <row r="139" spans="1:65" s="13" customFormat="1" ht="10.199999999999999">
      <c r="B139" s="196"/>
      <c r="C139" s="197"/>
      <c r="D139" s="189" t="s">
        <v>141</v>
      </c>
      <c r="E139" s="198" t="s">
        <v>28</v>
      </c>
      <c r="F139" s="199" t="s">
        <v>913</v>
      </c>
      <c r="G139" s="197"/>
      <c r="H139" s="198" t="s">
        <v>28</v>
      </c>
      <c r="I139" s="200"/>
      <c r="J139" s="197"/>
      <c r="K139" s="197"/>
      <c r="L139" s="201"/>
      <c r="M139" s="202"/>
      <c r="N139" s="203"/>
      <c r="O139" s="203"/>
      <c r="P139" s="203"/>
      <c r="Q139" s="203"/>
      <c r="R139" s="203"/>
      <c r="S139" s="203"/>
      <c r="T139" s="204"/>
      <c r="AT139" s="205" t="s">
        <v>141</v>
      </c>
      <c r="AU139" s="205" t="s">
        <v>83</v>
      </c>
      <c r="AV139" s="13" t="s">
        <v>81</v>
      </c>
      <c r="AW139" s="13" t="s">
        <v>34</v>
      </c>
      <c r="AX139" s="13" t="s">
        <v>73</v>
      </c>
      <c r="AY139" s="205" t="s">
        <v>128</v>
      </c>
    </row>
    <row r="140" spans="1:65" s="14" customFormat="1" ht="10.199999999999999">
      <c r="B140" s="206"/>
      <c r="C140" s="207"/>
      <c r="D140" s="189" t="s">
        <v>141</v>
      </c>
      <c r="E140" s="208" t="s">
        <v>28</v>
      </c>
      <c r="F140" s="209" t="s">
        <v>81</v>
      </c>
      <c r="G140" s="207"/>
      <c r="H140" s="210">
        <v>1</v>
      </c>
      <c r="I140" s="211"/>
      <c r="J140" s="207"/>
      <c r="K140" s="207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141</v>
      </c>
      <c r="AU140" s="216" t="s">
        <v>83</v>
      </c>
      <c r="AV140" s="14" t="s">
        <v>83</v>
      </c>
      <c r="AW140" s="14" t="s">
        <v>34</v>
      </c>
      <c r="AX140" s="14" t="s">
        <v>81</v>
      </c>
      <c r="AY140" s="216" t="s">
        <v>128</v>
      </c>
    </row>
    <row r="141" spans="1:65" s="12" customFormat="1" ht="22.8" customHeight="1">
      <c r="B141" s="160"/>
      <c r="C141" s="161"/>
      <c r="D141" s="162" t="s">
        <v>72</v>
      </c>
      <c r="E141" s="174" t="s">
        <v>914</v>
      </c>
      <c r="F141" s="174" t="s">
        <v>915</v>
      </c>
      <c r="G141" s="161"/>
      <c r="H141" s="161"/>
      <c r="I141" s="164"/>
      <c r="J141" s="175">
        <f>BK141</f>
        <v>0</v>
      </c>
      <c r="K141" s="161"/>
      <c r="L141" s="166"/>
      <c r="M141" s="167"/>
      <c r="N141" s="168"/>
      <c r="O141" s="168"/>
      <c r="P141" s="169">
        <f>SUM(P142:P149)</f>
        <v>0</v>
      </c>
      <c r="Q141" s="168"/>
      <c r="R141" s="169">
        <f>SUM(R142:R149)</f>
        <v>0</v>
      </c>
      <c r="S141" s="168"/>
      <c r="T141" s="170">
        <f>SUM(T142:T149)</f>
        <v>0</v>
      </c>
      <c r="AR141" s="171" t="s">
        <v>135</v>
      </c>
      <c r="AT141" s="172" t="s">
        <v>72</v>
      </c>
      <c r="AU141" s="172" t="s">
        <v>81</v>
      </c>
      <c r="AY141" s="171" t="s">
        <v>128</v>
      </c>
      <c r="BK141" s="173">
        <f>SUM(BK142:BK149)</f>
        <v>0</v>
      </c>
    </row>
    <row r="142" spans="1:65" s="2" customFormat="1" ht="16.5" customHeight="1">
      <c r="A142" s="36"/>
      <c r="B142" s="37"/>
      <c r="C142" s="176" t="s">
        <v>221</v>
      </c>
      <c r="D142" s="176" t="s">
        <v>130</v>
      </c>
      <c r="E142" s="177" t="s">
        <v>916</v>
      </c>
      <c r="F142" s="178" t="s">
        <v>917</v>
      </c>
      <c r="G142" s="179" t="s">
        <v>676</v>
      </c>
      <c r="H142" s="180">
        <v>1</v>
      </c>
      <c r="I142" s="181"/>
      <c r="J142" s="182">
        <f>ROUND(I142*H142,2)</f>
        <v>0</v>
      </c>
      <c r="K142" s="178" t="s">
        <v>28</v>
      </c>
      <c r="L142" s="41"/>
      <c r="M142" s="183" t="s">
        <v>28</v>
      </c>
      <c r="N142" s="184" t="s">
        <v>46</v>
      </c>
      <c r="O142" s="67"/>
      <c r="P142" s="185">
        <f>O142*H142</f>
        <v>0</v>
      </c>
      <c r="Q142" s="185">
        <v>0</v>
      </c>
      <c r="R142" s="185">
        <f>Q142*H142</f>
        <v>0</v>
      </c>
      <c r="S142" s="185">
        <v>0</v>
      </c>
      <c r="T142" s="18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87" t="s">
        <v>918</v>
      </c>
      <c r="AT142" s="187" t="s">
        <v>130</v>
      </c>
      <c r="AU142" s="187" t="s">
        <v>83</v>
      </c>
      <c r="AY142" s="19" t="s">
        <v>128</v>
      </c>
      <c r="BE142" s="188">
        <f>IF(N142="základní",J142,0)</f>
        <v>0</v>
      </c>
      <c r="BF142" s="188">
        <f>IF(N142="snížená",J142,0)</f>
        <v>0</v>
      </c>
      <c r="BG142" s="188">
        <f>IF(N142="zákl. přenesená",J142,0)</f>
        <v>0</v>
      </c>
      <c r="BH142" s="188">
        <f>IF(N142="sníž. přenesená",J142,0)</f>
        <v>0</v>
      </c>
      <c r="BI142" s="188">
        <f>IF(N142="nulová",J142,0)</f>
        <v>0</v>
      </c>
      <c r="BJ142" s="19" t="s">
        <v>135</v>
      </c>
      <c r="BK142" s="188">
        <f>ROUND(I142*H142,2)</f>
        <v>0</v>
      </c>
      <c r="BL142" s="19" t="s">
        <v>918</v>
      </c>
      <c r="BM142" s="187" t="s">
        <v>919</v>
      </c>
    </row>
    <row r="143" spans="1:65" s="2" customFormat="1" ht="19.2">
      <c r="A143" s="36"/>
      <c r="B143" s="37"/>
      <c r="C143" s="38"/>
      <c r="D143" s="189" t="s">
        <v>137</v>
      </c>
      <c r="E143" s="38"/>
      <c r="F143" s="190" t="s">
        <v>920</v>
      </c>
      <c r="G143" s="38"/>
      <c r="H143" s="38"/>
      <c r="I143" s="191"/>
      <c r="J143" s="38"/>
      <c r="K143" s="38"/>
      <c r="L143" s="41"/>
      <c r="M143" s="192"/>
      <c r="N143" s="193"/>
      <c r="O143" s="67"/>
      <c r="P143" s="67"/>
      <c r="Q143" s="67"/>
      <c r="R143" s="67"/>
      <c r="S143" s="67"/>
      <c r="T143" s="68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137</v>
      </c>
      <c r="AU143" s="19" t="s">
        <v>83</v>
      </c>
    </row>
    <row r="144" spans="1:65" s="2" customFormat="1" ht="24.15" customHeight="1">
      <c r="A144" s="36"/>
      <c r="B144" s="37"/>
      <c r="C144" s="176" t="s">
        <v>229</v>
      </c>
      <c r="D144" s="176" t="s">
        <v>130</v>
      </c>
      <c r="E144" s="177" t="s">
        <v>921</v>
      </c>
      <c r="F144" s="178" t="s">
        <v>922</v>
      </c>
      <c r="G144" s="179" t="s">
        <v>676</v>
      </c>
      <c r="H144" s="180">
        <v>1</v>
      </c>
      <c r="I144" s="181"/>
      <c r="J144" s="182">
        <f>ROUND(I144*H144,2)</f>
        <v>0</v>
      </c>
      <c r="K144" s="178" t="s">
        <v>28</v>
      </c>
      <c r="L144" s="41"/>
      <c r="M144" s="183" t="s">
        <v>28</v>
      </c>
      <c r="N144" s="184" t="s">
        <v>46</v>
      </c>
      <c r="O144" s="67"/>
      <c r="P144" s="185">
        <f>O144*H144</f>
        <v>0</v>
      </c>
      <c r="Q144" s="185">
        <v>0</v>
      </c>
      <c r="R144" s="185">
        <f>Q144*H144</f>
        <v>0</v>
      </c>
      <c r="S144" s="185">
        <v>0</v>
      </c>
      <c r="T144" s="18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7" t="s">
        <v>918</v>
      </c>
      <c r="AT144" s="187" t="s">
        <v>130</v>
      </c>
      <c r="AU144" s="187" t="s">
        <v>83</v>
      </c>
      <c r="AY144" s="19" t="s">
        <v>128</v>
      </c>
      <c r="BE144" s="188">
        <f>IF(N144="základní",J144,0)</f>
        <v>0</v>
      </c>
      <c r="BF144" s="188">
        <f>IF(N144="snížená",J144,0)</f>
        <v>0</v>
      </c>
      <c r="BG144" s="188">
        <f>IF(N144="zákl. přenesená",J144,0)</f>
        <v>0</v>
      </c>
      <c r="BH144" s="188">
        <f>IF(N144="sníž. přenesená",J144,0)</f>
        <v>0</v>
      </c>
      <c r="BI144" s="188">
        <f>IF(N144="nulová",J144,0)</f>
        <v>0</v>
      </c>
      <c r="BJ144" s="19" t="s">
        <v>135</v>
      </c>
      <c r="BK144" s="188">
        <f>ROUND(I144*H144,2)</f>
        <v>0</v>
      </c>
      <c r="BL144" s="19" t="s">
        <v>918</v>
      </c>
      <c r="BM144" s="187" t="s">
        <v>923</v>
      </c>
    </row>
    <row r="145" spans="1:65" s="2" customFormat="1" ht="19.2">
      <c r="A145" s="36"/>
      <c r="B145" s="37"/>
      <c r="C145" s="38"/>
      <c r="D145" s="189" t="s">
        <v>137</v>
      </c>
      <c r="E145" s="38"/>
      <c r="F145" s="190" t="s">
        <v>922</v>
      </c>
      <c r="G145" s="38"/>
      <c r="H145" s="38"/>
      <c r="I145" s="191"/>
      <c r="J145" s="38"/>
      <c r="K145" s="38"/>
      <c r="L145" s="41"/>
      <c r="M145" s="192"/>
      <c r="N145" s="193"/>
      <c r="O145" s="67"/>
      <c r="P145" s="67"/>
      <c r="Q145" s="67"/>
      <c r="R145" s="67"/>
      <c r="S145" s="67"/>
      <c r="T145" s="68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137</v>
      </c>
      <c r="AU145" s="19" t="s">
        <v>83</v>
      </c>
    </row>
    <row r="146" spans="1:65" s="2" customFormat="1" ht="16.5" customHeight="1">
      <c r="A146" s="36"/>
      <c r="B146" s="37"/>
      <c r="C146" s="176" t="s">
        <v>241</v>
      </c>
      <c r="D146" s="176" t="s">
        <v>130</v>
      </c>
      <c r="E146" s="177" t="s">
        <v>924</v>
      </c>
      <c r="F146" s="178" t="s">
        <v>925</v>
      </c>
      <c r="G146" s="179" t="s">
        <v>857</v>
      </c>
      <c r="H146" s="180">
        <v>1</v>
      </c>
      <c r="I146" s="181"/>
      <c r="J146" s="182">
        <f>ROUND(I146*H146,2)</f>
        <v>0</v>
      </c>
      <c r="K146" s="178" t="s">
        <v>28</v>
      </c>
      <c r="L146" s="41"/>
      <c r="M146" s="183" t="s">
        <v>28</v>
      </c>
      <c r="N146" s="184" t="s">
        <v>46</v>
      </c>
      <c r="O146" s="67"/>
      <c r="P146" s="185">
        <f>O146*H146</f>
        <v>0</v>
      </c>
      <c r="Q146" s="185">
        <v>0</v>
      </c>
      <c r="R146" s="185">
        <f>Q146*H146</f>
        <v>0</v>
      </c>
      <c r="S146" s="185">
        <v>0</v>
      </c>
      <c r="T146" s="18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7" t="s">
        <v>858</v>
      </c>
      <c r="AT146" s="187" t="s">
        <v>130</v>
      </c>
      <c r="AU146" s="187" t="s">
        <v>83</v>
      </c>
      <c r="AY146" s="19" t="s">
        <v>128</v>
      </c>
      <c r="BE146" s="188">
        <f>IF(N146="základní",J146,0)</f>
        <v>0</v>
      </c>
      <c r="BF146" s="188">
        <f>IF(N146="snížená",J146,0)</f>
        <v>0</v>
      </c>
      <c r="BG146" s="188">
        <f>IF(N146="zákl. přenesená",J146,0)</f>
        <v>0</v>
      </c>
      <c r="BH146" s="188">
        <f>IF(N146="sníž. přenesená",J146,0)</f>
        <v>0</v>
      </c>
      <c r="BI146" s="188">
        <f>IF(N146="nulová",J146,0)</f>
        <v>0</v>
      </c>
      <c r="BJ146" s="19" t="s">
        <v>135</v>
      </c>
      <c r="BK146" s="188">
        <f>ROUND(I146*H146,2)</f>
        <v>0</v>
      </c>
      <c r="BL146" s="19" t="s">
        <v>858</v>
      </c>
      <c r="BM146" s="187" t="s">
        <v>926</v>
      </c>
    </row>
    <row r="147" spans="1:65" s="2" customFormat="1" ht="10.199999999999999">
      <c r="A147" s="36"/>
      <c r="B147" s="37"/>
      <c r="C147" s="38"/>
      <c r="D147" s="189" t="s">
        <v>137</v>
      </c>
      <c r="E147" s="38"/>
      <c r="F147" s="190" t="s">
        <v>925</v>
      </c>
      <c r="G147" s="38"/>
      <c r="H147" s="38"/>
      <c r="I147" s="191"/>
      <c r="J147" s="38"/>
      <c r="K147" s="38"/>
      <c r="L147" s="41"/>
      <c r="M147" s="192"/>
      <c r="N147" s="193"/>
      <c r="O147" s="67"/>
      <c r="P147" s="67"/>
      <c r="Q147" s="67"/>
      <c r="R147" s="67"/>
      <c r="S147" s="67"/>
      <c r="T147" s="68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137</v>
      </c>
      <c r="AU147" s="19" t="s">
        <v>83</v>
      </c>
    </row>
    <row r="148" spans="1:65" s="13" customFormat="1" ht="10.199999999999999">
      <c r="B148" s="196"/>
      <c r="C148" s="197"/>
      <c r="D148" s="189" t="s">
        <v>141</v>
      </c>
      <c r="E148" s="198" t="s">
        <v>28</v>
      </c>
      <c r="F148" s="199" t="s">
        <v>927</v>
      </c>
      <c r="G148" s="197"/>
      <c r="H148" s="198" t="s">
        <v>28</v>
      </c>
      <c r="I148" s="200"/>
      <c r="J148" s="197"/>
      <c r="K148" s="197"/>
      <c r="L148" s="201"/>
      <c r="M148" s="202"/>
      <c r="N148" s="203"/>
      <c r="O148" s="203"/>
      <c r="P148" s="203"/>
      <c r="Q148" s="203"/>
      <c r="R148" s="203"/>
      <c r="S148" s="203"/>
      <c r="T148" s="204"/>
      <c r="AT148" s="205" t="s">
        <v>141</v>
      </c>
      <c r="AU148" s="205" t="s">
        <v>83</v>
      </c>
      <c r="AV148" s="13" t="s">
        <v>81</v>
      </c>
      <c r="AW148" s="13" t="s">
        <v>34</v>
      </c>
      <c r="AX148" s="13" t="s">
        <v>73</v>
      </c>
      <c r="AY148" s="205" t="s">
        <v>128</v>
      </c>
    </row>
    <row r="149" spans="1:65" s="14" customFormat="1" ht="10.199999999999999">
      <c r="B149" s="206"/>
      <c r="C149" s="207"/>
      <c r="D149" s="189" t="s">
        <v>141</v>
      </c>
      <c r="E149" s="208" t="s">
        <v>28</v>
      </c>
      <c r="F149" s="209" t="s">
        <v>81</v>
      </c>
      <c r="G149" s="207"/>
      <c r="H149" s="210">
        <v>1</v>
      </c>
      <c r="I149" s="211"/>
      <c r="J149" s="207"/>
      <c r="K149" s="207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141</v>
      </c>
      <c r="AU149" s="216" t="s">
        <v>83</v>
      </c>
      <c r="AV149" s="14" t="s">
        <v>83</v>
      </c>
      <c r="AW149" s="14" t="s">
        <v>34</v>
      </c>
      <c r="AX149" s="14" t="s">
        <v>81</v>
      </c>
      <c r="AY149" s="216" t="s">
        <v>128</v>
      </c>
    </row>
    <row r="150" spans="1:65" s="12" customFormat="1" ht="22.8" customHeight="1">
      <c r="B150" s="160"/>
      <c r="C150" s="161"/>
      <c r="D150" s="162" t="s">
        <v>72</v>
      </c>
      <c r="E150" s="174" t="s">
        <v>928</v>
      </c>
      <c r="F150" s="174" t="s">
        <v>929</v>
      </c>
      <c r="G150" s="161"/>
      <c r="H150" s="161"/>
      <c r="I150" s="164"/>
      <c r="J150" s="175">
        <f>BK150</f>
        <v>0</v>
      </c>
      <c r="K150" s="161"/>
      <c r="L150" s="166"/>
      <c r="M150" s="167"/>
      <c r="N150" s="168"/>
      <c r="O150" s="168"/>
      <c r="P150" s="169">
        <f>SUM(P151:P156)</f>
        <v>0</v>
      </c>
      <c r="Q150" s="168"/>
      <c r="R150" s="169">
        <f>SUM(R151:R156)</f>
        <v>0</v>
      </c>
      <c r="S150" s="168"/>
      <c r="T150" s="170">
        <f>SUM(T151:T156)</f>
        <v>0</v>
      </c>
      <c r="AR150" s="171" t="s">
        <v>135</v>
      </c>
      <c r="AT150" s="172" t="s">
        <v>72</v>
      </c>
      <c r="AU150" s="172" t="s">
        <v>81</v>
      </c>
      <c r="AY150" s="171" t="s">
        <v>128</v>
      </c>
      <c r="BK150" s="173">
        <f>SUM(BK151:BK156)</f>
        <v>0</v>
      </c>
    </row>
    <row r="151" spans="1:65" s="2" customFormat="1" ht="16.5" customHeight="1">
      <c r="A151" s="36"/>
      <c r="B151" s="37"/>
      <c r="C151" s="176" t="s">
        <v>249</v>
      </c>
      <c r="D151" s="176" t="s">
        <v>130</v>
      </c>
      <c r="E151" s="177" t="s">
        <v>930</v>
      </c>
      <c r="F151" s="178" t="s">
        <v>931</v>
      </c>
      <c r="G151" s="179" t="s">
        <v>857</v>
      </c>
      <c r="H151" s="180">
        <v>1</v>
      </c>
      <c r="I151" s="181"/>
      <c r="J151" s="182">
        <f>ROUND(I151*H151,2)</f>
        <v>0</v>
      </c>
      <c r="K151" s="178" t="s">
        <v>28</v>
      </c>
      <c r="L151" s="41"/>
      <c r="M151" s="183" t="s">
        <v>28</v>
      </c>
      <c r="N151" s="184" t="s">
        <v>46</v>
      </c>
      <c r="O151" s="67"/>
      <c r="P151" s="185">
        <f>O151*H151</f>
        <v>0</v>
      </c>
      <c r="Q151" s="185">
        <v>0</v>
      </c>
      <c r="R151" s="185">
        <f>Q151*H151</f>
        <v>0</v>
      </c>
      <c r="S151" s="185">
        <v>0</v>
      </c>
      <c r="T151" s="18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87" t="s">
        <v>932</v>
      </c>
      <c r="AT151" s="187" t="s">
        <v>130</v>
      </c>
      <c r="AU151" s="187" t="s">
        <v>83</v>
      </c>
      <c r="AY151" s="19" t="s">
        <v>128</v>
      </c>
      <c r="BE151" s="188">
        <f>IF(N151="základní",J151,0)</f>
        <v>0</v>
      </c>
      <c r="BF151" s="188">
        <f>IF(N151="snížená",J151,0)</f>
        <v>0</v>
      </c>
      <c r="BG151" s="188">
        <f>IF(N151="zákl. přenesená",J151,0)</f>
        <v>0</v>
      </c>
      <c r="BH151" s="188">
        <f>IF(N151="sníž. přenesená",J151,0)</f>
        <v>0</v>
      </c>
      <c r="BI151" s="188">
        <f>IF(N151="nulová",J151,0)</f>
        <v>0</v>
      </c>
      <c r="BJ151" s="19" t="s">
        <v>135</v>
      </c>
      <c r="BK151" s="188">
        <f>ROUND(I151*H151,2)</f>
        <v>0</v>
      </c>
      <c r="BL151" s="19" t="s">
        <v>932</v>
      </c>
      <c r="BM151" s="187" t="s">
        <v>933</v>
      </c>
    </row>
    <row r="152" spans="1:65" s="2" customFormat="1" ht="10.199999999999999">
      <c r="A152" s="36"/>
      <c r="B152" s="37"/>
      <c r="C152" s="38"/>
      <c r="D152" s="189" t="s">
        <v>137</v>
      </c>
      <c r="E152" s="38"/>
      <c r="F152" s="190" t="s">
        <v>931</v>
      </c>
      <c r="G152" s="38"/>
      <c r="H152" s="38"/>
      <c r="I152" s="191"/>
      <c r="J152" s="38"/>
      <c r="K152" s="38"/>
      <c r="L152" s="41"/>
      <c r="M152" s="192"/>
      <c r="N152" s="193"/>
      <c r="O152" s="67"/>
      <c r="P152" s="67"/>
      <c r="Q152" s="67"/>
      <c r="R152" s="67"/>
      <c r="S152" s="67"/>
      <c r="T152" s="68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9" t="s">
        <v>137</v>
      </c>
      <c r="AU152" s="19" t="s">
        <v>83</v>
      </c>
    </row>
    <row r="153" spans="1:65" s="13" customFormat="1" ht="10.199999999999999">
      <c r="B153" s="196"/>
      <c r="C153" s="197"/>
      <c r="D153" s="189" t="s">
        <v>141</v>
      </c>
      <c r="E153" s="198" t="s">
        <v>28</v>
      </c>
      <c r="F153" s="199" t="s">
        <v>934</v>
      </c>
      <c r="G153" s="197"/>
      <c r="H153" s="198" t="s">
        <v>28</v>
      </c>
      <c r="I153" s="200"/>
      <c r="J153" s="197"/>
      <c r="K153" s="197"/>
      <c r="L153" s="201"/>
      <c r="M153" s="202"/>
      <c r="N153" s="203"/>
      <c r="O153" s="203"/>
      <c r="P153" s="203"/>
      <c r="Q153" s="203"/>
      <c r="R153" s="203"/>
      <c r="S153" s="203"/>
      <c r="T153" s="204"/>
      <c r="AT153" s="205" t="s">
        <v>141</v>
      </c>
      <c r="AU153" s="205" t="s">
        <v>83</v>
      </c>
      <c r="AV153" s="13" t="s">
        <v>81</v>
      </c>
      <c r="AW153" s="13" t="s">
        <v>34</v>
      </c>
      <c r="AX153" s="13" t="s">
        <v>73</v>
      </c>
      <c r="AY153" s="205" t="s">
        <v>128</v>
      </c>
    </row>
    <row r="154" spans="1:65" s="14" customFormat="1" ht="10.199999999999999">
      <c r="B154" s="206"/>
      <c r="C154" s="207"/>
      <c r="D154" s="189" t="s">
        <v>141</v>
      </c>
      <c r="E154" s="208" t="s">
        <v>28</v>
      </c>
      <c r="F154" s="209" t="s">
        <v>81</v>
      </c>
      <c r="G154" s="207"/>
      <c r="H154" s="210">
        <v>1</v>
      </c>
      <c r="I154" s="211"/>
      <c r="J154" s="207"/>
      <c r="K154" s="207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141</v>
      </c>
      <c r="AU154" s="216" t="s">
        <v>83</v>
      </c>
      <c r="AV154" s="14" t="s">
        <v>83</v>
      </c>
      <c r="AW154" s="14" t="s">
        <v>34</v>
      </c>
      <c r="AX154" s="14" t="s">
        <v>81</v>
      </c>
      <c r="AY154" s="216" t="s">
        <v>128</v>
      </c>
    </row>
    <row r="155" spans="1:65" s="2" customFormat="1" ht="16.5" customHeight="1">
      <c r="A155" s="36"/>
      <c r="B155" s="37"/>
      <c r="C155" s="176" t="s">
        <v>256</v>
      </c>
      <c r="D155" s="176" t="s">
        <v>130</v>
      </c>
      <c r="E155" s="177" t="s">
        <v>935</v>
      </c>
      <c r="F155" s="178" t="s">
        <v>936</v>
      </c>
      <c r="G155" s="179" t="s">
        <v>857</v>
      </c>
      <c r="H155" s="180">
        <v>1</v>
      </c>
      <c r="I155" s="181"/>
      <c r="J155" s="182">
        <f>ROUND(I155*H155,2)</f>
        <v>0</v>
      </c>
      <c r="K155" s="178" t="s">
        <v>28</v>
      </c>
      <c r="L155" s="41"/>
      <c r="M155" s="183" t="s">
        <v>28</v>
      </c>
      <c r="N155" s="184" t="s">
        <v>46</v>
      </c>
      <c r="O155" s="67"/>
      <c r="P155" s="185">
        <f>O155*H155</f>
        <v>0</v>
      </c>
      <c r="Q155" s="185">
        <v>0</v>
      </c>
      <c r="R155" s="185">
        <f>Q155*H155</f>
        <v>0</v>
      </c>
      <c r="S155" s="185">
        <v>0</v>
      </c>
      <c r="T155" s="18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7" t="s">
        <v>932</v>
      </c>
      <c r="AT155" s="187" t="s">
        <v>130</v>
      </c>
      <c r="AU155" s="187" t="s">
        <v>83</v>
      </c>
      <c r="AY155" s="19" t="s">
        <v>128</v>
      </c>
      <c r="BE155" s="188">
        <f>IF(N155="základní",J155,0)</f>
        <v>0</v>
      </c>
      <c r="BF155" s="188">
        <f>IF(N155="snížená",J155,0)</f>
        <v>0</v>
      </c>
      <c r="BG155" s="188">
        <f>IF(N155="zákl. přenesená",J155,0)</f>
        <v>0</v>
      </c>
      <c r="BH155" s="188">
        <f>IF(N155="sníž. přenesená",J155,0)</f>
        <v>0</v>
      </c>
      <c r="BI155" s="188">
        <f>IF(N155="nulová",J155,0)</f>
        <v>0</v>
      </c>
      <c r="BJ155" s="19" t="s">
        <v>135</v>
      </c>
      <c r="BK155" s="188">
        <f>ROUND(I155*H155,2)</f>
        <v>0</v>
      </c>
      <c r="BL155" s="19" t="s">
        <v>932</v>
      </c>
      <c r="BM155" s="187" t="s">
        <v>937</v>
      </c>
    </row>
    <row r="156" spans="1:65" s="2" customFormat="1" ht="10.199999999999999">
      <c r="A156" s="36"/>
      <c r="B156" s="37"/>
      <c r="C156" s="38"/>
      <c r="D156" s="189" t="s">
        <v>137</v>
      </c>
      <c r="E156" s="38"/>
      <c r="F156" s="190" t="s">
        <v>936</v>
      </c>
      <c r="G156" s="38"/>
      <c r="H156" s="38"/>
      <c r="I156" s="191"/>
      <c r="J156" s="38"/>
      <c r="K156" s="38"/>
      <c r="L156" s="41"/>
      <c r="M156" s="192"/>
      <c r="N156" s="193"/>
      <c r="O156" s="67"/>
      <c r="P156" s="67"/>
      <c r="Q156" s="67"/>
      <c r="R156" s="67"/>
      <c r="S156" s="67"/>
      <c r="T156" s="68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9" t="s">
        <v>137</v>
      </c>
      <c r="AU156" s="19" t="s">
        <v>83</v>
      </c>
    </row>
    <row r="157" spans="1:65" s="12" customFormat="1" ht="22.8" customHeight="1">
      <c r="B157" s="160"/>
      <c r="C157" s="161"/>
      <c r="D157" s="162" t="s">
        <v>72</v>
      </c>
      <c r="E157" s="174" t="s">
        <v>938</v>
      </c>
      <c r="F157" s="174" t="s">
        <v>939</v>
      </c>
      <c r="G157" s="161"/>
      <c r="H157" s="161"/>
      <c r="I157" s="164"/>
      <c r="J157" s="175">
        <f>BK157</f>
        <v>0</v>
      </c>
      <c r="K157" s="161"/>
      <c r="L157" s="166"/>
      <c r="M157" s="167"/>
      <c r="N157" s="168"/>
      <c r="O157" s="168"/>
      <c r="P157" s="169">
        <f>SUM(P158:P212)</f>
        <v>0</v>
      </c>
      <c r="Q157" s="168"/>
      <c r="R157" s="169">
        <f>SUM(R158:R212)</f>
        <v>0</v>
      </c>
      <c r="S157" s="168"/>
      <c r="T157" s="170">
        <f>SUM(T158:T212)</f>
        <v>0</v>
      </c>
      <c r="AR157" s="171" t="s">
        <v>135</v>
      </c>
      <c r="AT157" s="172" t="s">
        <v>72</v>
      </c>
      <c r="AU157" s="172" t="s">
        <v>81</v>
      </c>
      <c r="AY157" s="171" t="s">
        <v>128</v>
      </c>
      <c r="BK157" s="173">
        <f>SUM(BK158:BK212)</f>
        <v>0</v>
      </c>
    </row>
    <row r="158" spans="1:65" s="2" customFormat="1" ht="24.15" customHeight="1">
      <c r="A158" s="36"/>
      <c r="B158" s="37"/>
      <c r="C158" s="176" t="s">
        <v>8</v>
      </c>
      <c r="D158" s="176" t="s">
        <v>130</v>
      </c>
      <c r="E158" s="177" t="s">
        <v>940</v>
      </c>
      <c r="F158" s="178" t="s">
        <v>941</v>
      </c>
      <c r="G158" s="179" t="s">
        <v>857</v>
      </c>
      <c r="H158" s="180">
        <v>1</v>
      </c>
      <c r="I158" s="181"/>
      <c r="J158" s="182">
        <f>ROUND(I158*H158,2)</f>
        <v>0</v>
      </c>
      <c r="K158" s="178" t="s">
        <v>28</v>
      </c>
      <c r="L158" s="41"/>
      <c r="M158" s="183" t="s">
        <v>28</v>
      </c>
      <c r="N158" s="184" t="s">
        <v>46</v>
      </c>
      <c r="O158" s="67"/>
      <c r="P158" s="185">
        <f>O158*H158</f>
        <v>0</v>
      </c>
      <c r="Q158" s="185">
        <v>0</v>
      </c>
      <c r="R158" s="185">
        <f>Q158*H158</f>
        <v>0</v>
      </c>
      <c r="S158" s="185">
        <v>0</v>
      </c>
      <c r="T158" s="18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87" t="s">
        <v>932</v>
      </c>
      <c r="AT158" s="187" t="s">
        <v>130</v>
      </c>
      <c r="AU158" s="187" t="s">
        <v>83</v>
      </c>
      <c r="AY158" s="19" t="s">
        <v>128</v>
      </c>
      <c r="BE158" s="188">
        <f>IF(N158="základní",J158,0)</f>
        <v>0</v>
      </c>
      <c r="BF158" s="188">
        <f>IF(N158="snížená",J158,0)</f>
        <v>0</v>
      </c>
      <c r="BG158" s="188">
        <f>IF(N158="zákl. přenesená",J158,0)</f>
        <v>0</v>
      </c>
      <c r="BH158" s="188">
        <f>IF(N158="sníž. přenesená",J158,0)</f>
        <v>0</v>
      </c>
      <c r="BI158" s="188">
        <f>IF(N158="nulová",J158,0)</f>
        <v>0</v>
      </c>
      <c r="BJ158" s="19" t="s">
        <v>135</v>
      </c>
      <c r="BK158" s="188">
        <f>ROUND(I158*H158,2)</f>
        <v>0</v>
      </c>
      <c r="BL158" s="19" t="s">
        <v>932</v>
      </c>
      <c r="BM158" s="187" t="s">
        <v>942</v>
      </c>
    </row>
    <row r="159" spans="1:65" s="2" customFormat="1" ht="19.2">
      <c r="A159" s="36"/>
      <c r="B159" s="37"/>
      <c r="C159" s="38"/>
      <c r="D159" s="189" t="s">
        <v>137</v>
      </c>
      <c r="E159" s="38"/>
      <c r="F159" s="190" t="s">
        <v>941</v>
      </c>
      <c r="G159" s="38"/>
      <c r="H159" s="38"/>
      <c r="I159" s="191"/>
      <c r="J159" s="38"/>
      <c r="K159" s="38"/>
      <c r="L159" s="41"/>
      <c r="M159" s="192"/>
      <c r="N159" s="193"/>
      <c r="O159" s="67"/>
      <c r="P159" s="67"/>
      <c r="Q159" s="67"/>
      <c r="R159" s="67"/>
      <c r="S159" s="67"/>
      <c r="T159" s="68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9" t="s">
        <v>137</v>
      </c>
      <c r="AU159" s="19" t="s">
        <v>83</v>
      </c>
    </row>
    <row r="160" spans="1:65" s="2" customFormat="1" ht="24.15" customHeight="1">
      <c r="A160" s="36"/>
      <c r="B160" s="37"/>
      <c r="C160" s="176" t="s">
        <v>276</v>
      </c>
      <c r="D160" s="176" t="s">
        <v>130</v>
      </c>
      <c r="E160" s="177" t="s">
        <v>943</v>
      </c>
      <c r="F160" s="178" t="s">
        <v>944</v>
      </c>
      <c r="G160" s="179" t="s">
        <v>857</v>
      </c>
      <c r="H160" s="180">
        <v>1</v>
      </c>
      <c r="I160" s="181"/>
      <c r="J160" s="182">
        <f>ROUND(I160*H160,2)</f>
        <v>0</v>
      </c>
      <c r="K160" s="178" t="s">
        <v>28</v>
      </c>
      <c r="L160" s="41"/>
      <c r="M160" s="183" t="s">
        <v>28</v>
      </c>
      <c r="N160" s="184" t="s">
        <v>46</v>
      </c>
      <c r="O160" s="67"/>
      <c r="P160" s="185">
        <f>O160*H160</f>
        <v>0</v>
      </c>
      <c r="Q160" s="185">
        <v>0</v>
      </c>
      <c r="R160" s="185">
        <f>Q160*H160</f>
        <v>0</v>
      </c>
      <c r="S160" s="185">
        <v>0</v>
      </c>
      <c r="T160" s="186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87" t="s">
        <v>932</v>
      </c>
      <c r="AT160" s="187" t="s">
        <v>130</v>
      </c>
      <c r="AU160" s="187" t="s">
        <v>83</v>
      </c>
      <c r="AY160" s="19" t="s">
        <v>128</v>
      </c>
      <c r="BE160" s="188">
        <f>IF(N160="základní",J160,0)</f>
        <v>0</v>
      </c>
      <c r="BF160" s="188">
        <f>IF(N160="snížená",J160,0)</f>
        <v>0</v>
      </c>
      <c r="BG160" s="188">
        <f>IF(N160="zákl. přenesená",J160,0)</f>
        <v>0</v>
      </c>
      <c r="BH160" s="188">
        <f>IF(N160="sníž. přenesená",J160,0)</f>
        <v>0</v>
      </c>
      <c r="BI160" s="188">
        <f>IF(N160="nulová",J160,0)</f>
        <v>0</v>
      </c>
      <c r="BJ160" s="19" t="s">
        <v>135</v>
      </c>
      <c r="BK160" s="188">
        <f>ROUND(I160*H160,2)</f>
        <v>0</v>
      </c>
      <c r="BL160" s="19" t="s">
        <v>932</v>
      </c>
      <c r="BM160" s="187" t="s">
        <v>945</v>
      </c>
    </row>
    <row r="161" spans="1:65" s="2" customFormat="1" ht="19.2">
      <c r="A161" s="36"/>
      <c r="B161" s="37"/>
      <c r="C161" s="38"/>
      <c r="D161" s="189" t="s">
        <v>137</v>
      </c>
      <c r="E161" s="38"/>
      <c r="F161" s="190" t="s">
        <v>944</v>
      </c>
      <c r="G161" s="38"/>
      <c r="H161" s="38"/>
      <c r="I161" s="191"/>
      <c r="J161" s="38"/>
      <c r="K161" s="38"/>
      <c r="L161" s="41"/>
      <c r="M161" s="192"/>
      <c r="N161" s="193"/>
      <c r="O161" s="67"/>
      <c r="P161" s="67"/>
      <c r="Q161" s="67"/>
      <c r="R161" s="67"/>
      <c r="S161" s="67"/>
      <c r="T161" s="68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9" t="s">
        <v>137</v>
      </c>
      <c r="AU161" s="19" t="s">
        <v>83</v>
      </c>
    </row>
    <row r="162" spans="1:65" s="2" customFormat="1" ht="16.5" customHeight="1">
      <c r="A162" s="36"/>
      <c r="B162" s="37"/>
      <c r="C162" s="176" t="s">
        <v>286</v>
      </c>
      <c r="D162" s="176" t="s">
        <v>130</v>
      </c>
      <c r="E162" s="177" t="s">
        <v>946</v>
      </c>
      <c r="F162" s="178" t="s">
        <v>947</v>
      </c>
      <c r="G162" s="179" t="s">
        <v>857</v>
      </c>
      <c r="H162" s="180">
        <v>1</v>
      </c>
      <c r="I162" s="181"/>
      <c r="J162" s="182">
        <f>ROUND(I162*H162,2)</f>
        <v>0</v>
      </c>
      <c r="K162" s="178" t="s">
        <v>28</v>
      </c>
      <c r="L162" s="41"/>
      <c r="M162" s="183" t="s">
        <v>28</v>
      </c>
      <c r="N162" s="184" t="s">
        <v>46</v>
      </c>
      <c r="O162" s="67"/>
      <c r="P162" s="185">
        <f>O162*H162</f>
        <v>0</v>
      </c>
      <c r="Q162" s="185">
        <v>0</v>
      </c>
      <c r="R162" s="185">
        <f>Q162*H162</f>
        <v>0</v>
      </c>
      <c r="S162" s="185">
        <v>0</v>
      </c>
      <c r="T162" s="186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87" t="s">
        <v>932</v>
      </c>
      <c r="AT162" s="187" t="s">
        <v>130</v>
      </c>
      <c r="AU162" s="187" t="s">
        <v>83</v>
      </c>
      <c r="AY162" s="19" t="s">
        <v>128</v>
      </c>
      <c r="BE162" s="188">
        <f>IF(N162="základní",J162,0)</f>
        <v>0</v>
      </c>
      <c r="BF162" s="188">
        <f>IF(N162="snížená",J162,0)</f>
        <v>0</v>
      </c>
      <c r="BG162" s="188">
        <f>IF(N162="zákl. přenesená",J162,0)</f>
        <v>0</v>
      </c>
      <c r="BH162" s="188">
        <f>IF(N162="sníž. přenesená",J162,0)</f>
        <v>0</v>
      </c>
      <c r="BI162" s="188">
        <f>IF(N162="nulová",J162,0)</f>
        <v>0</v>
      </c>
      <c r="BJ162" s="19" t="s">
        <v>135</v>
      </c>
      <c r="BK162" s="188">
        <f>ROUND(I162*H162,2)</f>
        <v>0</v>
      </c>
      <c r="BL162" s="19" t="s">
        <v>932</v>
      </c>
      <c r="BM162" s="187" t="s">
        <v>948</v>
      </c>
    </row>
    <row r="163" spans="1:65" s="2" customFormat="1" ht="10.199999999999999">
      <c r="A163" s="36"/>
      <c r="B163" s="37"/>
      <c r="C163" s="38"/>
      <c r="D163" s="189" t="s">
        <v>137</v>
      </c>
      <c r="E163" s="38"/>
      <c r="F163" s="190" t="s">
        <v>949</v>
      </c>
      <c r="G163" s="38"/>
      <c r="H163" s="38"/>
      <c r="I163" s="191"/>
      <c r="J163" s="38"/>
      <c r="K163" s="38"/>
      <c r="L163" s="41"/>
      <c r="M163" s="192"/>
      <c r="N163" s="193"/>
      <c r="O163" s="67"/>
      <c r="P163" s="67"/>
      <c r="Q163" s="67"/>
      <c r="R163" s="67"/>
      <c r="S163" s="67"/>
      <c r="T163" s="68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9" t="s">
        <v>137</v>
      </c>
      <c r="AU163" s="19" t="s">
        <v>83</v>
      </c>
    </row>
    <row r="164" spans="1:65" s="2" customFormat="1" ht="21.75" customHeight="1">
      <c r="A164" s="36"/>
      <c r="B164" s="37"/>
      <c r="C164" s="176" t="s">
        <v>297</v>
      </c>
      <c r="D164" s="176" t="s">
        <v>130</v>
      </c>
      <c r="E164" s="177" t="s">
        <v>950</v>
      </c>
      <c r="F164" s="178" t="s">
        <v>951</v>
      </c>
      <c r="G164" s="179" t="s">
        <v>857</v>
      </c>
      <c r="H164" s="180">
        <v>1</v>
      </c>
      <c r="I164" s="181"/>
      <c r="J164" s="182">
        <f>ROUND(I164*H164,2)</f>
        <v>0</v>
      </c>
      <c r="K164" s="178" t="s">
        <v>28</v>
      </c>
      <c r="L164" s="41"/>
      <c r="M164" s="183" t="s">
        <v>28</v>
      </c>
      <c r="N164" s="184" t="s">
        <v>46</v>
      </c>
      <c r="O164" s="67"/>
      <c r="P164" s="185">
        <f>O164*H164</f>
        <v>0</v>
      </c>
      <c r="Q164" s="185">
        <v>0</v>
      </c>
      <c r="R164" s="185">
        <f>Q164*H164</f>
        <v>0</v>
      </c>
      <c r="S164" s="185">
        <v>0</v>
      </c>
      <c r="T164" s="186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87" t="s">
        <v>932</v>
      </c>
      <c r="AT164" s="187" t="s">
        <v>130</v>
      </c>
      <c r="AU164" s="187" t="s">
        <v>83</v>
      </c>
      <c r="AY164" s="19" t="s">
        <v>128</v>
      </c>
      <c r="BE164" s="188">
        <f>IF(N164="základní",J164,0)</f>
        <v>0</v>
      </c>
      <c r="BF164" s="188">
        <f>IF(N164="snížená",J164,0)</f>
        <v>0</v>
      </c>
      <c r="BG164" s="188">
        <f>IF(N164="zákl. přenesená",J164,0)</f>
        <v>0</v>
      </c>
      <c r="BH164" s="188">
        <f>IF(N164="sníž. přenesená",J164,0)</f>
        <v>0</v>
      </c>
      <c r="BI164" s="188">
        <f>IF(N164="nulová",J164,0)</f>
        <v>0</v>
      </c>
      <c r="BJ164" s="19" t="s">
        <v>135</v>
      </c>
      <c r="BK164" s="188">
        <f>ROUND(I164*H164,2)</f>
        <v>0</v>
      </c>
      <c r="BL164" s="19" t="s">
        <v>932</v>
      </c>
      <c r="BM164" s="187" t="s">
        <v>952</v>
      </c>
    </row>
    <row r="165" spans="1:65" s="2" customFormat="1" ht="10.199999999999999">
      <c r="A165" s="36"/>
      <c r="B165" s="37"/>
      <c r="C165" s="38"/>
      <c r="D165" s="189" t="s">
        <v>137</v>
      </c>
      <c r="E165" s="38"/>
      <c r="F165" s="190" t="s">
        <v>951</v>
      </c>
      <c r="G165" s="38"/>
      <c r="H165" s="38"/>
      <c r="I165" s="191"/>
      <c r="J165" s="38"/>
      <c r="K165" s="38"/>
      <c r="L165" s="41"/>
      <c r="M165" s="192"/>
      <c r="N165" s="193"/>
      <c r="O165" s="67"/>
      <c r="P165" s="67"/>
      <c r="Q165" s="67"/>
      <c r="R165" s="67"/>
      <c r="S165" s="67"/>
      <c r="T165" s="68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9" t="s">
        <v>137</v>
      </c>
      <c r="AU165" s="19" t="s">
        <v>83</v>
      </c>
    </row>
    <row r="166" spans="1:65" s="2" customFormat="1" ht="24.15" customHeight="1">
      <c r="A166" s="36"/>
      <c r="B166" s="37"/>
      <c r="C166" s="176" t="s">
        <v>308</v>
      </c>
      <c r="D166" s="176" t="s">
        <v>130</v>
      </c>
      <c r="E166" s="177" t="s">
        <v>953</v>
      </c>
      <c r="F166" s="178" t="s">
        <v>954</v>
      </c>
      <c r="G166" s="179" t="s">
        <v>857</v>
      </c>
      <c r="H166" s="180">
        <v>1</v>
      </c>
      <c r="I166" s="181"/>
      <c r="J166" s="182">
        <f>ROUND(I166*H166,2)</f>
        <v>0</v>
      </c>
      <c r="K166" s="178" t="s">
        <v>28</v>
      </c>
      <c r="L166" s="41"/>
      <c r="M166" s="183" t="s">
        <v>28</v>
      </c>
      <c r="N166" s="184" t="s">
        <v>46</v>
      </c>
      <c r="O166" s="67"/>
      <c r="P166" s="185">
        <f>O166*H166</f>
        <v>0</v>
      </c>
      <c r="Q166" s="185">
        <v>0</v>
      </c>
      <c r="R166" s="185">
        <f>Q166*H166</f>
        <v>0</v>
      </c>
      <c r="S166" s="185">
        <v>0</v>
      </c>
      <c r="T166" s="186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7" t="s">
        <v>932</v>
      </c>
      <c r="AT166" s="187" t="s">
        <v>130</v>
      </c>
      <c r="AU166" s="187" t="s">
        <v>83</v>
      </c>
      <c r="AY166" s="19" t="s">
        <v>128</v>
      </c>
      <c r="BE166" s="188">
        <f>IF(N166="základní",J166,0)</f>
        <v>0</v>
      </c>
      <c r="BF166" s="188">
        <f>IF(N166="snížená",J166,0)</f>
        <v>0</v>
      </c>
      <c r="BG166" s="188">
        <f>IF(N166="zákl. přenesená",J166,0)</f>
        <v>0</v>
      </c>
      <c r="BH166" s="188">
        <f>IF(N166="sníž. přenesená",J166,0)</f>
        <v>0</v>
      </c>
      <c r="BI166" s="188">
        <f>IF(N166="nulová",J166,0)</f>
        <v>0</v>
      </c>
      <c r="BJ166" s="19" t="s">
        <v>135</v>
      </c>
      <c r="BK166" s="188">
        <f>ROUND(I166*H166,2)</f>
        <v>0</v>
      </c>
      <c r="BL166" s="19" t="s">
        <v>932</v>
      </c>
      <c r="BM166" s="187" t="s">
        <v>955</v>
      </c>
    </row>
    <row r="167" spans="1:65" s="2" customFormat="1" ht="10.199999999999999">
      <c r="A167" s="36"/>
      <c r="B167" s="37"/>
      <c r="C167" s="38"/>
      <c r="D167" s="189" t="s">
        <v>137</v>
      </c>
      <c r="E167" s="38"/>
      <c r="F167" s="190" t="s">
        <v>954</v>
      </c>
      <c r="G167" s="38"/>
      <c r="H167" s="38"/>
      <c r="I167" s="191"/>
      <c r="J167" s="38"/>
      <c r="K167" s="38"/>
      <c r="L167" s="41"/>
      <c r="M167" s="192"/>
      <c r="N167" s="193"/>
      <c r="O167" s="67"/>
      <c r="P167" s="67"/>
      <c r="Q167" s="67"/>
      <c r="R167" s="67"/>
      <c r="S167" s="67"/>
      <c r="T167" s="68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9" t="s">
        <v>137</v>
      </c>
      <c r="AU167" s="19" t="s">
        <v>83</v>
      </c>
    </row>
    <row r="168" spans="1:65" s="2" customFormat="1" ht="16.5" customHeight="1">
      <c r="A168" s="36"/>
      <c r="B168" s="37"/>
      <c r="C168" s="176" t="s">
        <v>318</v>
      </c>
      <c r="D168" s="176" t="s">
        <v>130</v>
      </c>
      <c r="E168" s="177" t="s">
        <v>956</v>
      </c>
      <c r="F168" s="178" t="s">
        <v>957</v>
      </c>
      <c r="G168" s="179" t="s">
        <v>857</v>
      </c>
      <c r="H168" s="180">
        <v>1</v>
      </c>
      <c r="I168" s="181"/>
      <c r="J168" s="182">
        <f>ROUND(I168*H168,2)</f>
        <v>0</v>
      </c>
      <c r="K168" s="178" t="s">
        <v>28</v>
      </c>
      <c r="L168" s="41"/>
      <c r="M168" s="183" t="s">
        <v>28</v>
      </c>
      <c r="N168" s="184" t="s">
        <v>46</v>
      </c>
      <c r="O168" s="67"/>
      <c r="P168" s="185">
        <f>O168*H168</f>
        <v>0</v>
      </c>
      <c r="Q168" s="185">
        <v>0</v>
      </c>
      <c r="R168" s="185">
        <f>Q168*H168</f>
        <v>0</v>
      </c>
      <c r="S168" s="185">
        <v>0</v>
      </c>
      <c r="T168" s="186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87" t="s">
        <v>932</v>
      </c>
      <c r="AT168" s="187" t="s">
        <v>130</v>
      </c>
      <c r="AU168" s="187" t="s">
        <v>83</v>
      </c>
      <c r="AY168" s="19" t="s">
        <v>128</v>
      </c>
      <c r="BE168" s="188">
        <f>IF(N168="základní",J168,0)</f>
        <v>0</v>
      </c>
      <c r="BF168" s="188">
        <f>IF(N168="snížená",J168,0)</f>
        <v>0</v>
      </c>
      <c r="BG168" s="188">
        <f>IF(N168="zákl. přenesená",J168,0)</f>
        <v>0</v>
      </c>
      <c r="BH168" s="188">
        <f>IF(N168="sníž. přenesená",J168,0)</f>
        <v>0</v>
      </c>
      <c r="BI168" s="188">
        <f>IF(N168="nulová",J168,0)</f>
        <v>0</v>
      </c>
      <c r="BJ168" s="19" t="s">
        <v>135</v>
      </c>
      <c r="BK168" s="188">
        <f>ROUND(I168*H168,2)</f>
        <v>0</v>
      </c>
      <c r="BL168" s="19" t="s">
        <v>932</v>
      </c>
      <c r="BM168" s="187" t="s">
        <v>958</v>
      </c>
    </row>
    <row r="169" spans="1:65" s="2" customFormat="1" ht="10.199999999999999">
      <c r="A169" s="36"/>
      <c r="B169" s="37"/>
      <c r="C169" s="38"/>
      <c r="D169" s="189" t="s">
        <v>137</v>
      </c>
      <c r="E169" s="38"/>
      <c r="F169" s="190" t="s">
        <v>957</v>
      </c>
      <c r="G169" s="38"/>
      <c r="H169" s="38"/>
      <c r="I169" s="191"/>
      <c r="J169" s="38"/>
      <c r="K169" s="38"/>
      <c r="L169" s="41"/>
      <c r="M169" s="192"/>
      <c r="N169" s="193"/>
      <c r="O169" s="67"/>
      <c r="P169" s="67"/>
      <c r="Q169" s="67"/>
      <c r="R169" s="67"/>
      <c r="S169" s="67"/>
      <c r="T169" s="68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9" t="s">
        <v>137</v>
      </c>
      <c r="AU169" s="19" t="s">
        <v>83</v>
      </c>
    </row>
    <row r="170" spans="1:65" s="13" customFormat="1" ht="10.199999999999999">
      <c r="B170" s="196"/>
      <c r="C170" s="197"/>
      <c r="D170" s="189" t="s">
        <v>141</v>
      </c>
      <c r="E170" s="198" t="s">
        <v>28</v>
      </c>
      <c r="F170" s="199" t="s">
        <v>959</v>
      </c>
      <c r="G170" s="197"/>
      <c r="H170" s="198" t="s">
        <v>28</v>
      </c>
      <c r="I170" s="200"/>
      <c r="J170" s="197"/>
      <c r="K170" s="197"/>
      <c r="L170" s="201"/>
      <c r="M170" s="202"/>
      <c r="N170" s="203"/>
      <c r="O170" s="203"/>
      <c r="P170" s="203"/>
      <c r="Q170" s="203"/>
      <c r="R170" s="203"/>
      <c r="S170" s="203"/>
      <c r="T170" s="204"/>
      <c r="AT170" s="205" t="s">
        <v>141</v>
      </c>
      <c r="AU170" s="205" t="s">
        <v>83</v>
      </c>
      <c r="AV170" s="13" t="s">
        <v>81</v>
      </c>
      <c r="AW170" s="13" t="s">
        <v>34</v>
      </c>
      <c r="AX170" s="13" t="s">
        <v>73</v>
      </c>
      <c r="AY170" s="205" t="s">
        <v>128</v>
      </c>
    </row>
    <row r="171" spans="1:65" s="14" customFormat="1" ht="10.199999999999999">
      <c r="B171" s="206"/>
      <c r="C171" s="207"/>
      <c r="D171" s="189" t="s">
        <v>141</v>
      </c>
      <c r="E171" s="208" t="s">
        <v>28</v>
      </c>
      <c r="F171" s="209" t="s">
        <v>81</v>
      </c>
      <c r="G171" s="207"/>
      <c r="H171" s="210">
        <v>1</v>
      </c>
      <c r="I171" s="211"/>
      <c r="J171" s="207"/>
      <c r="K171" s="207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141</v>
      </c>
      <c r="AU171" s="216" t="s">
        <v>83</v>
      </c>
      <c r="AV171" s="14" t="s">
        <v>83</v>
      </c>
      <c r="AW171" s="14" t="s">
        <v>34</v>
      </c>
      <c r="AX171" s="14" t="s">
        <v>81</v>
      </c>
      <c r="AY171" s="216" t="s">
        <v>128</v>
      </c>
    </row>
    <row r="172" spans="1:65" s="2" customFormat="1" ht="16.5" customHeight="1">
      <c r="A172" s="36"/>
      <c r="B172" s="37"/>
      <c r="C172" s="176" t="s">
        <v>7</v>
      </c>
      <c r="D172" s="176" t="s">
        <v>130</v>
      </c>
      <c r="E172" s="177" t="s">
        <v>960</v>
      </c>
      <c r="F172" s="178" t="s">
        <v>961</v>
      </c>
      <c r="G172" s="179" t="s">
        <v>857</v>
      </c>
      <c r="H172" s="180">
        <v>1</v>
      </c>
      <c r="I172" s="181"/>
      <c r="J172" s="182">
        <f>ROUND(I172*H172,2)</f>
        <v>0</v>
      </c>
      <c r="K172" s="178" t="s">
        <v>28</v>
      </c>
      <c r="L172" s="41"/>
      <c r="M172" s="183" t="s">
        <v>28</v>
      </c>
      <c r="N172" s="184" t="s">
        <v>46</v>
      </c>
      <c r="O172" s="67"/>
      <c r="P172" s="185">
        <f>O172*H172</f>
        <v>0</v>
      </c>
      <c r="Q172" s="185">
        <v>0</v>
      </c>
      <c r="R172" s="185">
        <f>Q172*H172</f>
        <v>0</v>
      </c>
      <c r="S172" s="185">
        <v>0</v>
      </c>
      <c r="T172" s="186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87" t="s">
        <v>932</v>
      </c>
      <c r="AT172" s="187" t="s">
        <v>130</v>
      </c>
      <c r="AU172" s="187" t="s">
        <v>83</v>
      </c>
      <c r="AY172" s="19" t="s">
        <v>128</v>
      </c>
      <c r="BE172" s="188">
        <f>IF(N172="základní",J172,0)</f>
        <v>0</v>
      </c>
      <c r="BF172" s="188">
        <f>IF(N172="snížená",J172,0)</f>
        <v>0</v>
      </c>
      <c r="BG172" s="188">
        <f>IF(N172="zákl. přenesená",J172,0)</f>
        <v>0</v>
      </c>
      <c r="BH172" s="188">
        <f>IF(N172="sníž. přenesená",J172,0)</f>
        <v>0</v>
      </c>
      <c r="BI172" s="188">
        <f>IF(N172="nulová",J172,0)</f>
        <v>0</v>
      </c>
      <c r="BJ172" s="19" t="s">
        <v>135</v>
      </c>
      <c r="BK172" s="188">
        <f>ROUND(I172*H172,2)</f>
        <v>0</v>
      </c>
      <c r="BL172" s="19" t="s">
        <v>932</v>
      </c>
      <c r="BM172" s="187" t="s">
        <v>962</v>
      </c>
    </row>
    <row r="173" spans="1:65" s="2" customFormat="1" ht="10.199999999999999">
      <c r="A173" s="36"/>
      <c r="B173" s="37"/>
      <c r="C173" s="38"/>
      <c r="D173" s="189" t="s">
        <v>137</v>
      </c>
      <c r="E173" s="38"/>
      <c r="F173" s="190" t="s">
        <v>961</v>
      </c>
      <c r="G173" s="38"/>
      <c r="H173" s="38"/>
      <c r="I173" s="191"/>
      <c r="J173" s="38"/>
      <c r="K173" s="38"/>
      <c r="L173" s="41"/>
      <c r="M173" s="192"/>
      <c r="N173" s="193"/>
      <c r="O173" s="67"/>
      <c r="P173" s="67"/>
      <c r="Q173" s="67"/>
      <c r="R173" s="67"/>
      <c r="S173" s="67"/>
      <c r="T173" s="68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137</v>
      </c>
      <c r="AU173" s="19" t="s">
        <v>83</v>
      </c>
    </row>
    <row r="174" spans="1:65" s="2" customFormat="1" ht="16.5" customHeight="1">
      <c r="A174" s="36"/>
      <c r="B174" s="37"/>
      <c r="C174" s="176" t="s">
        <v>334</v>
      </c>
      <c r="D174" s="176" t="s">
        <v>130</v>
      </c>
      <c r="E174" s="177" t="s">
        <v>963</v>
      </c>
      <c r="F174" s="178" t="s">
        <v>964</v>
      </c>
      <c r="G174" s="179" t="s">
        <v>857</v>
      </c>
      <c r="H174" s="180">
        <v>1</v>
      </c>
      <c r="I174" s="181"/>
      <c r="J174" s="182">
        <f>ROUND(I174*H174,2)</f>
        <v>0</v>
      </c>
      <c r="K174" s="178" t="s">
        <v>28</v>
      </c>
      <c r="L174" s="41"/>
      <c r="M174" s="183" t="s">
        <v>28</v>
      </c>
      <c r="N174" s="184" t="s">
        <v>46</v>
      </c>
      <c r="O174" s="67"/>
      <c r="P174" s="185">
        <f>O174*H174</f>
        <v>0</v>
      </c>
      <c r="Q174" s="185">
        <v>0</v>
      </c>
      <c r="R174" s="185">
        <f>Q174*H174</f>
        <v>0</v>
      </c>
      <c r="S174" s="185">
        <v>0</v>
      </c>
      <c r="T174" s="186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87" t="s">
        <v>932</v>
      </c>
      <c r="AT174" s="187" t="s">
        <v>130</v>
      </c>
      <c r="AU174" s="187" t="s">
        <v>83</v>
      </c>
      <c r="AY174" s="19" t="s">
        <v>128</v>
      </c>
      <c r="BE174" s="188">
        <f>IF(N174="základní",J174,0)</f>
        <v>0</v>
      </c>
      <c r="BF174" s="188">
        <f>IF(N174="snížená",J174,0)</f>
        <v>0</v>
      </c>
      <c r="BG174" s="188">
        <f>IF(N174="zákl. přenesená",J174,0)</f>
        <v>0</v>
      </c>
      <c r="BH174" s="188">
        <f>IF(N174="sníž. přenesená",J174,0)</f>
        <v>0</v>
      </c>
      <c r="BI174" s="188">
        <f>IF(N174="nulová",J174,0)</f>
        <v>0</v>
      </c>
      <c r="BJ174" s="19" t="s">
        <v>135</v>
      </c>
      <c r="BK174" s="188">
        <f>ROUND(I174*H174,2)</f>
        <v>0</v>
      </c>
      <c r="BL174" s="19" t="s">
        <v>932</v>
      </c>
      <c r="BM174" s="187" t="s">
        <v>965</v>
      </c>
    </row>
    <row r="175" spans="1:65" s="2" customFormat="1" ht="10.199999999999999">
      <c r="A175" s="36"/>
      <c r="B175" s="37"/>
      <c r="C175" s="38"/>
      <c r="D175" s="189" t="s">
        <v>137</v>
      </c>
      <c r="E175" s="38"/>
      <c r="F175" s="190" t="s">
        <v>964</v>
      </c>
      <c r="G175" s="38"/>
      <c r="H175" s="38"/>
      <c r="I175" s="191"/>
      <c r="J175" s="38"/>
      <c r="K175" s="38"/>
      <c r="L175" s="41"/>
      <c r="M175" s="192"/>
      <c r="N175" s="193"/>
      <c r="O175" s="67"/>
      <c r="P175" s="67"/>
      <c r="Q175" s="67"/>
      <c r="R175" s="67"/>
      <c r="S175" s="67"/>
      <c r="T175" s="68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9" t="s">
        <v>137</v>
      </c>
      <c r="AU175" s="19" t="s">
        <v>83</v>
      </c>
    </row>
    <row r="176" spans="1:65" s="13" customFormat="1" ht="10.199999999999999">
      <c r="B176" s="196"/>
      <c r="C176" s="197"/>
      <c r="D176" s="189" t="s">
        <v>141</v>
      </c>
      <c r="E176" s="198" t="s">
        <v>28</v>
      </c>
      <c r="F176" s="199" t="s">
        <v>966</v>
      </c>
      <c r="G176" s="197"/>
      <c r="H176" s="198" t="s">
        <v>28</v>
      </c>
      <c r="I176" s="200"/>
      <c r="J176" s="197"/>
      <c r="K176" s="197"/>
      <c r="L176" s="201"/>
      <c r="M176" s="202"/>
      <c r="N176" s="203"/>
      <c r="O176" s="203"/>
      <c r="P176" s="203"/>
      <c r="Q176" s="203"/>
      <c r="R176" s="203"/>
      <c r="S176" s="203"/>
      <c r="T176" s="204"/>
      <c r="AT176" s="205" t="s">
        <v>141</v>
      </c>
      <c r="AU176" s="205" t="s">
        <v>83</v>
      </c>
      <c r="AV176" s="13" t="s">
        <v>81</v>
      </c>
      <c r="AW176" s="13" t="s">
        <v>34</v>
      </c>
      <c r="AX176" s="13" t="s">
        <v>73</v>
      </c>
      <c r="AY176" s="205" t="s">
        <v>128</v>
      </c>
    </row>
    <row r="177" spans="1:65" s="13" customFormat="1" ht="10.199999999999999">
      <c r="B177" s="196"/>
      <c r="C177" s="197"/>
      <c r="D177" s="189" t="s">
        <v>141</v>
      </c>
      <c r="E177" s="198" t="s">
        <v>28</v>
      </c>
      <c r="F177" s="199" t="s">
        <v>967</v>
      </c>
      <c r="G177" s="197"/>
      <c r="H177" s="198" t="s">
        <v>28</v>
      </c>
      <c r="I177" s="200"/>
      <c r="J177" s="197"/>
      <c r="K177" s="197"/>
      <c r="L177" s="201"/>
      <c r="M177" s="202"/>
      <c r="N177" s="203"/>
      <c r="O177" s="203"/>
      <c r="P177" s="203"/>
      <c r="Q177" s="203"/>
      <c r="R177" s="203"/>
      <c r="S177" s="203"/>
      <c r="T177" s="204"/>
      <c r="AT177" s="205" t="s">
        <v>141</v>
      </c>
      <c r="AU177" s="205" t="s">
        <v>83</v>
      </c>
      <c r="AV177" s="13" t="s">
        <v>81</v>
      </c>
      <c r="AW177" s="13" t="s">
        <v>34</v>
      </c>
      <c r="AX177" s="13" t="s">
        <v>73</v>
      </c>
      <c r="AY177" s="205" t="s">
        <v>128</v>
      </c>
    </row>
    <row r="178" spans="1:65" s="13" customFormat="1" ht="10.199999999999999">
      <c r="B178" s="196"/>
      <c r="C178" s="197"/>
      <c r="D178" s="189" t="s">
        <v>141</v>
      </c>
      <c r="E178" s="198" t="s">
        <v>28</v>
      </c>
      <c r="F178" s="199" t="s">
        <v>968</v>
      </c>
      <c r="G178" s="197"/>
      <c r="H178" s="198" t="s">
        <v>28</v>
      </c>
      <c r="I178" s="200"/>
      <c r="J178" s="197"/>
      <c r="K178" s="197"/>
      <c r="L178" s="201"/>
      <c r="M178" s="202"/>
      <c r="N178" s="203"/>
      <c r="O178" s="203"/>
      <c r="P178" s="203"/>
      <c r="Q178" s="203"/>
      <c r="R178" s="203"/>
      <c r="S178" s="203"/>
      <c r="T178" s="204"/>
      <c r="AT178" s="205" t="s">
        <v>141</v>
      </c>
      <c r="AU178" s="205" t="s">
        <v>83</v>
      </c>
      <c r="AV178" s="13" t="s">
        <v>81</v>
      </c>
      <c r="AW178" s="13" t="s">
        <v>34</v>
      </c>
      <c r="AX178" s="13" t="s">
        <v>73</v>
      </c>
      <c r="AY178" s="205" t="s">
        <v>128</v>
      </c>
    </row>
    <row r="179" spans="1:65" s="13" customFormat="1" ht="10.199999999999999">
      <c r="B179" s="196"/>
      <c r="C179" s="197"/>
      <c r="D179" s="189" t="s">
        <v>141</v>
      </c>
      <c r="E179" s="198" t="s">
        <v>28</v>
      </c>
      <c r="F179" s="199" t="s">
        <v>969</v>
      </c>
      <c r="G179" s="197"/>
      <c r="H179" s="198" t="s">
        <v>28</v>
      </c>
      <c r="I179" s="200"/>
      <c r="J179" s="197"/>
      <c r="K179" s="197"/>
      <c r="L179" s="201"/>
      <c r="M179" s="202"/>
      <c r="N179" s="203"/>
      <c r="O179" s="203"/>
      <c r="P179" s="203"/>
      <c r="Q179" s="203"/>
      <c r="R179" s="203"/>
      <c r="S179" s="203"/>
      <c r="T179" s="204"/>
      <c r="AT179" s="205" t="s">
        <v>141</v>
      </c>
      <c r="AU179" s="205" t="s">
        <v>83</v>
      </c>
      <c r="AV179" s="13" t="s">
        <v>81</v>
      </c>
      <c r="AW179" s="13" t="s">
        <v>34</v>
      </c>
      <c r="AX179" s="13" t="s">
        <v>73</v>
      </c>
      <c r="AY179" s="205" t="s">
        <v>128</v>
      </c>
    </row>
    <row r="180" spans="1:65" s="13" customFormat="1" ht="10.199999999999999">
      <c r="B180" s="196"/>
      <c r="C180" s="197"/>
      <c r="D180" s="189" t="s">
        <v>141</v>
      </c>
      <c r="E180" s="198" t="s">
        <v>28</v>
      </c>
      <c r="F180" s="199" t="s">
        <v>970</v>
      </c>
      <c r="G180" s="197"/>
      <c r="H180" s="198" t="s">
        <v>28</v>
      </c>
      <c r="I180" s="200"/>
      <c r="J180" s="197"/>
      <c r="K180" s="197"/>
      <c r="L180" s="201"/>
      <c r="M180" s="202"/>
      <c r="N180" s="203"/>
      <c r="O180" s="203"/>
      <c r="P180" s="203"/>
      <c r="Q180" s="203"/>
      <c r="R180" s="203"/>
      <c r="S180" s="203"/>
      <c r="T180" s="204"/>
      <c r="AT180" s="205" t="s">
        <v>141</v>
      </c>
      <c r="AU180" s="205" t="s">
        <v>83</v>
      </c>
      <c r="AV180" s="13" t="s">
        <v>81</v>
      </c>
      <c r="AW180" s="13" t="s">
        <v>34</v>
      </c>
      <c r="AX180" s="13" t="s">
        <v>73</v>
      </c>
      <c r="AY180" s="205" t="s">
        <v>128</v>
      </c>
    </row>
    <row r="181" spans="1:65" s="13" customFormat="1" ht="10.199999999999999">
      <c r="B181" s="196"/>
      <c r="C181" s="197"/>
      <c r="D181" s="189" t="s">
        <v>141</v>
      </c>
      <c r="E181" s="198" t="s">
        <v>28</v>
      </c>
      <c r="F181" s="199" t="s">
        <v>971</v>
      </c>
      <c r="G181" s="197"/>
      <c r="H181" s="198" t="s">
        <v>28</v>
      </c>
      <c r="I181" s="200"/>
      <c r="J181" s="197"/>
      <c r="K181" s="197"/>
      <c r="L181" s="201"/>
      <c r="M181" s="202"/>
      <c r="N181" s="203"/>
      <c r="O181" s="203"/>
      <c r="P181" s="203"/>
      <c r="Q181" s="203"/>
      <c r="R181" s="203"/>
      <c r="S181" s="203"/>
      <c r="T181" s="204"/>
      <c r="AT181" s="205" t="s">
        <v>141</v>
      </c>
      <c r="AU181" s="205" t="s">
        <v>83</v>
      </c>
      <c r="AV181" s="13" t="s">
        <v>81</v>
      </c>
      <c r="AW181" s="13" t="s">
        <v>34</v>
      </c>
      <c r="AX181" s="13" t="s">
        <v>73</v>
      </c>
      <c r="AY181" s="205" t="s">
        <v>128</v>
      </c>
    </row>
    <row r="182" spans="1:65" s="13" customFormat="1" ht="10.199999999999999">
      <c r="B182" s="196"/>
      <c r="C182" s="197"/>
      <c r="D182" s="189" t="s">
        <v>141</v>
      </c>
      <c r="E182" s="198" t="s">
        <v>28</v>
      </c>
      <c r="F182" s="199" t="s">
        <v>972</v>
      </c>
      <c r="G182" s="197"/>
      <c r="H182" s="198" t="s">
        <v>28</v>
      </c>
      <c r="I182" s="200"/>
      <c r="J182" s="197"/>
      <c r="K182" s="197"/>
      <c r="L182" s="201"/>
      <c r="M182" s="202"/>
      <c r="N182" s="203"/>
      <c r="O182" s="203"/>
      <c r="P182" s="203"/>
      <c r="Q182" s="203"/>
      <c r="R182" s="203"/>
      <c r="S182" s="203"/>
      <c r="T182" s="204"/>
      <c r="AT182" s="205" t="s">
        <v>141</v>
      </c>
      <c r="AU182" s="205" t="s">
        <v>83</v>
      </c>
      <c r="AV182" s="13" t="s">
        <v>81</v>
      </c>
      <c r="AW182" s="13" t="s">
        <v>34</v>
      </c>
      <c r="AX182" s="13" t="s">
        <v>73</v>
      </c>
      <c r="AY182" s="205" t="s">
        <v>128</v>
      </c>
    </row>
    <row r="183" spans="1:65" s="14" customFormat="1" ht="10.199999999999999">
      <c r="B183" s="206"/>
      <c r="C183" s="207"/>
      <c r="D183" s="189" t="s">
        <v>141</v>
      </c>
      <c r="E183" s="208" t="s">
        <v>28</v>
      </c>
      <c r="F183" s="209" t="s">
        <v>81</v>
      </c>
      <c r="G183" s="207"/>
      <c r="H183" s="210">
        <v>1</v>
      </c>
      <c r="I183" s="211"/>
      <c r="J183" s="207"/>
      <c r="K183" s="207"/>
      <c r="L183" s="212"/>
      <c r="M183" s="213"/>
      <c r="N183" s="214"/>
      <c r="O183" s="214"/>
      <c r="P183" s="214"/>
      <c r="Q183" s="214"/>
      <c r="R183" s="214"/>
      <c r="S183" s="214"/>
      <c r="T183" s="215"/>
      <c r="AT183" s="216" t="s">
        <v>141</v>
      </c>
      <c r="AU183" s="216" t="s">
        <v>83</v>
      </c>
      <c r="AV183" s="14" t="s">
        <v>83</v>
      </c>
      <c r="AW183" s="14" t="s">
        <v>34</v>
      </c>
      <c r="AX183" s="14" t="s">
        <v>81</v>
      </c>
      <c r="AY183" s="216" t="s">
        <v>128</v>
      </c>
    </row>
    <row r="184" spans="1:65" s="2" customFormat="1" ht="16.5" customHeight="1">
      <c r="A184" s="36"/>
      <c r="B184" s="37"/>
      <c r="C184" s="176" t="s">
        <v>341</v>
      </c>
      <c r="D184" s="176" t="s">
        <v>130</v>
      </c>
      <c r="E184" s="177" t="s">
        <v>973</v>
      </c>
      <c r="F184" s="178" t="s">
        <v>974</v>
      </c>
      <c r="G184" s="179" t="s">
        <v>857</v>
      </c>
      <c r="H184" s="180">
        <v>1</v>
      </c>
      <c r="I184" s="181"/>
      <c r="J184" s="182">
        <f>ROUND(I184*H184,2)</f>
        <v>0</v>
      </c>
      <c r="K184" s="178" t="s">
        <v>28</v>
      </c>
      <c r="L184" s="41"/>
      <c r="M184" s="183" t="s">
        <v>28</v>
      </c>
      <c r="N184" s="184" t="s">
        <v>46</v>
      </c>
      <c r="O184" s="67"/>
      <c r="P184" s="185">
        <f>O184*H184</f>
        <v>0</v>
      </c>
      <c r="Q184" s="185">
        <v>0</v>
      </c>
      <c r="R184" s="185">
        <f>Q184*H184</f>
        <v>0</v>
      </c>
      <c r="S184" s="185">
        <v>0</v>
      </c>
      <c r="T184" s="186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87" t="s">
        <v>932</v>
      </c>
      <c r="AT184" s="187" t="s">
        <v>130</v>
      </c>
      <c r="AU184" s="187" t="s">
        <v>83</v>
      </c>
      <c r="AY184" s="19" t="s">
        <v>128</v>
      </c>
      <c r="BE184" s="188">
        <f>IF(N184="základní",J184,0)</f>
        <v>0</v>
      </c>
      <c r="BF184" s="188">
        <f>IF(N184="snížená",J184,0)</f>
        <v>0</v>
      </c>
      <c r="BG184" s="188">
        <f>IF(N184="zákl. přenesená",J184,0)</f>
        <v>0</v>
      </c>
      <c r="BH184" s="188">
        <f>IF(N184="sníž. přenesená",J184,0)</f>
        <v>0</v>
      </c>
      <c r="BI184" s="188">
        <f>IF(N184="nulová",J184,0)</f>
        <v>0</v>
      </c>
      <c r="BJ184" s="19" t="s">
        <v>135</v>
      </c>
      <c r="BK184" s="188">
        <f>ROUND(I184*H184,2)</f>
        <v>0</v>
      </c>
      <c r="BL184" s="19" t="s">
        <v>932</v>
      </c>
      <c r="BM184" s="187" t="s">
        <v>975</v>
      </c>
    </row>
    <row r="185" spans="1:65" s="2" customFormat="1" ht="10.199999999999999">
      <c r="A185" s="36"/>
      <c r="B185" s="37"/>
      <c r="C185" s="38"/>
      <c r="D185" s="189" t="s">
        <v>137</v>
      </c>
      <c r="E185" s="38"/>
      <c r="F185" s="190" t="s">
        <v>974</v>
      </c>
      <c r="G185" s="38"/>
      <c r="H185" s="38"/>
      <c r="I185" s="191"/>
      <c r="J185" s="38"/>
      <c r="K185" s="38"/>
      <c r="L185" s="41"/>
      <c r="M185" s="192"/>
      <c r="N185" s="193"/>
      <c r="O185" s="67"/>
      <c r="P185" s="67"/>
      <c r="Q185" s="67"/>
      <c r="R185" s="67"/>
      <c r="S185" s="67"/>
      <c r="T185" s="68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9" t="s">
        <v>137</v>
      </c>
      <c r="AU185" s="19" t="s">
        <v>83</v>
      </c>
    </row>
    <row r="186" spans="1:65" s="13" customFormat="1" ht="10.199999999999999">
      <c r="B186" s="196"/>
      <c r="C186" s="197"/>
      <c r="D186" s="189" t="s">
        <v>141</v>
      </c>
      <c r="E186" s="198" t="s">
        <v>28</v>
      </c>
      <c r="F186" s="199" t="s">
        <v>976</v>
      </c>
      <c r="G186" s="197"/>
      <c r="H186" s="198" t="s">
        <v>28</v>
      </c>
      <c r="I186" s="200"/>
      <c r="J186" s="197"/>
      <c r="K186" s="197"/>
      <c r="L186" s="201"/>
      <c r="M186" s="202"/>
      <c r="N186" s="203"/>
      <c r="O186" s="203"/>
      <c r="P186" s="203"/>
      <c r="Q186" s="203"/>
      <c r="R186" s="203"/>
      <c r="S186" s="203"/>
      <c r="T186" s="204"/>
      <c r="AT186" s="205" t="s">
        <v>141</v>
      </c>
      <c r="AU186" s="205" t="s">
        <v>83</v>
      </c>
      <c r="AV186" s="13" t="s">
        <v>81</v>
      </c>
      <c r="AW186" s="13" t="s">
        <v>34</v>
      </c>
      <c r="AX186" s="13" t="s">
        <v>73</v>
      </c>
      <c r="AY186" s="205" t="s">
        <v>128</v>
      </c>
    </row>
    <row r="187" spans="1:65" s="13" customFormat="1" ht="10.199999999999999">
      <c r="B187" s="196"/>
      <c r="C187" s="197"/>
      <c r="D187" s="189" t="s">
        <v>141</v>
      </c>
      <c r="E187" s="198" t="s">
        <v>28</v>
      </c>
      <c r="F187" s="199" t="s">
        <v>977</v>
      </c>
      <c r="G187" s="197"/>
      <c r="H187" s="198" t="s">
        <v>28</v>
      </c>
      <c r="I187" s="200"/>
      <c r="J187" s="197"/>
      <c r="K187" s="197"/>
      <c r="L187" s="201"/>
      <c r="M187" s="202"/>
      <c r="N187" s="203"/>
      <c r="O187" s="203"/>
      <c r="P187" s="203"/>
      <c r="Q187" s="203"/>
      <c r="R187" s="203"/>
      <c r="S187" s="203"/>
      <c r="T187" s="204"/>
      <c r="AT187" s="205" t="s">
        <v>141</v>
      </c>
      <c r="AU187" s="205" t="s">
        <v>83</v>
      </c>
      <c r="AV187" s="13" t="s">
        <v>81</v>
      </c>
      <c r="AW187" s="13" t="s">
        <v>34</v>
      </c>
      <c r="AX187" s="13" t="s">
        <v>73</v>
      </c>
      <c r="AY187" s="205" t="s">
        <v>128</v>
      </c>
    </row>
    <row r="188" spans="1:65" s="13" customFormat="1" ht="10.199999999999999">
      <c r="B188" s="196"/>
      <c r="C188" s="197"/>
      <c r="D188" s="189" t="s">
        <v>141</v>
      </c>
      <c r="E188" s="198" t="s">
        <v>28</v>
      </c>
      <c r="F188" s="199" t="s">
        <v>978</v>
      </c>
      <c r="G188" s="197"/>
      <c r="H188" s="198" t="s">
        <v>28</v>
      </c>
      <c r="I188" s="200"/>
      <c r="J188" s="197"/>
      <c r="K188" s="197"/>
      <c r="L188" s="201"/>
      <c r="M188" s="202"/>
      <c r="N188" s="203"/>
      <c r="O188" s="203"/>
      <c r="P188" s="203"/>
      <c r="Q188" s="203"/>
      <c r="R188" s="203"/>
      <c r="S188" s="203"/>
      <c r="T188" s="204"/>
      <c r="AT188" s="205" t="s">
        <v>141</v>
      </c>
      <c r="AU188" s="205" t="s">
        <v>83</v>
      </c>
      <c r="AV188" s="13" t="s">
        <v>81</v>
      </c>
      <c r="AW188" s="13" t="s">
        <v>34</v>
      </c>
      <c r="AX188" s="13" t="s">
        <v>73</v>
      </c>
      <c r="AY188" s="205" t="s">
        <v>128</v>
      </c>
    </row>
    <row r="189" spans="1:65" s="13" customFormat="1" ht="10.199999999999999">
      <c r="B189" s="196"/>
      <c r="C189" s="197"/>
      <c r="D189" s="189" t="s">
        <v>141</v>
      </c>
      <c r="E189" s="198" t="s">
        <v>28</v>
      </c>
      <c r="F189" s="199" t="s">
        <v>979</v>
      </c>
      <c r="G189" s="197"/>
      <c r="H189" s="198" t="s">
        <v>28</v>
      </c>
      <c r="I189" s="200"/>
      <c r="J189" s="197"/>
      <c r="K189" s="197"/>
      <c r="L189" s="201"/>
      <c r="M189" s="202"/>
      <c r="N189" s="203"/>
      <c r="O189" s="203"/>
      <c r="P189" s="203"/>
      <c r="Q189" s="203"/>
      <c r="R189" s="203"/>
      <c r="S189" s="203"/>
      <c r="T189" s="204"/>
      <c r="AT189" s="205" t="s">
        <v>141</v>
      </c>
      <c r="AU189" s="205" t="s">
        <v>83</v>
      </c>
      <c r="AV189" s="13" t="s">
        <v>81</v>
      </c>
      <c r="AW189" s="13" t="s">
        <v>34</v>
      </c>
      <c r="AX189" s="13" t="s">
        <v>73</v>
      </c>
      <c r="AY189" s="205" t="s">
        <v>128</v>
      </c>
    </row>
    <row r="190" spans="1:65" s="14" customFormat="1" ht="10.199999999999999">
      <c r="B190" s="206"/>
      <c r="C190" s="207"/>
      <c r="D190" s="189" t="s">
        <v>141</v>
      </c>
      <c r="E190" s="208" t="s">
        <v>28</v>
      </c>
      <c r="F190" s="209" t="s">
        <v>81</v>
      </c>
      <c r="G190" s="207"/>
      <c r="H190" s="210">
        <v>1</v>
      </c>
      <c r="I190" s="211"/>
      <c r="J190" s="207"/>
      <c r="K190" s="207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141</v>
      </c>
      <c r="AU190" s="216" t="s">
        <v>83</v>
      </c>
      <c r="AV190" s="14" t="s">
        <v>83</v>
      </c>
      <c r="AW190" s="14" t="s">
        <v>34</v>
      </c>
      <c r="AX190" s="14" t="s">
        <v>81</v>
      </c>
      <c r="AY190" s="216" t="s">
        <v>128</v>
      </c>
    </row>
    <row r="191" spans="1:65" s="2" customFormat="1" ht="16.5" customHeight="1">
      <c r="A191" s="36"/>
      <c r="B191" s="37"/>
      <c r="C191" s="176" t="s">
        <v>352</v>
      </c>
      <c r="D191" s="176" t="s">
        <v>130</v>
      </c>
      <c r="E191" s="177" t="s">
        <v>980</v>
      </c>
      <c r="F191" s="178" t="s">
        <v>981</v>
      </c>
      <c r="G191" s="179" t="s">
        <v>857</v>
      </c>
      <c r="H191" s="180">
        <v>1</v>
      </c>
      <c r="I191" s="181"/>
      <c r="J191" s="182">
        <f>ROUND(I191*H191,2)</f>
        <v>0</v>
      </c>
      <c r="K191" s="178" t="s">
        <v>28</v>
      </c>
      <c r="L191" s="41"/>
      <c r="M191" s="183" t="s">
        <v>28</v>
      </c>
      <c r="N191" s="184" t="s">
        <v>46</v>
      </c>
      <c r="O191" s="67"/>
      <c r="P191" s="185">
        <f>O191*H191</f>
        <v>0</v>
      </c>
      <c r="Q191" s="185">
        <v>0</v>
      </c>
      <c r="R191" s="185">
        <f>Q191*H191</f>
        <v>0</v>
      </c>
      <c r="S191" s="185">
        <v>0</v>
      </c>
      <c r="T191" s="186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87" t="s">
        <v>932</v>
      </c>
      <c r="AT191" s="187" t="s">
        <v>130</v>
      </c>
      <c r="AU191" s="187" t="s">
        <v>83</v>
      </c>
      <c r="AY191" s="19" t="s">
        <v>128</v>
      </c>
      <c r="BE191" s="188">
        <f>IF(N191="základní",J191,0)</f>
        <v>0</v>
      </c>
      <c r="BF191" s="188">
        <f>IF(N191="snížená",J191,0)</f>
        <v>0</v>
      </c>
      <c r="BG191" s="188">
        <f>IF(N191="zákl. přenesená",J191,0)</f>
        <v>0</v>
      </c>
      <c r="BH191" s="188">
        <f>IF(N191="sníž. přenesená",J191,0)</f>
        <v>0</v>
      </c>
      <c r="BI191" s="188">
        <f>IF(N191="nulová",J191,0)</f>
        <v>0</v>
      </c>
      <c r="BJ191" s="19" t="s">
        <v>135</v>
      </c>
      <c r="BK191" s="188">
        <f>ROUND(I191*H191,2)</f>
        <v>0</v>
      </c>
      <c r="BL191" s="19" t="s">
        <v>932</v>
      </c>
      <c r="BM191" s="187" t="s">
        <v>982</v>
      </c>
    </row>
    <row r="192" spans="1:65" s="2" customFormat="1" ht="10.199999999999999">
      <c r="A192" s="36"/>
      <c r="B192" s="37"/>
      <c r="C192" s="38"/>
      <c r="D192" s="189" t="s">
        <v>137</v>
      </c>
      <c r="E192" s="38"/>
      <c r="F192" s="190" t="s">
        <v>981</v>
      </c>
      <c r="G192" s="38"/>
      <c r="H192" s="38"/>
      <c r="I192" s="191"/>
      <c r="J192" s="38"/>
      <c r="K192" s="38"/>
      <c r="L192" s="41"/>
      <c r="M192" s="192"/>
      <c r="N192" s="193"/>
      <c r="O192" s="67"/>
      <c r="P192" s="67"/>
      <c r="Q192" s="67"/>
      <c r="R192" s="67"/>
      <c r="S192" s="67"/>
      <c r="T192" s="68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9" t="s">
        <v>137</v>
      </c>
      <c r="AU192" s="19" t="s">
        <v>83</v>
      </c>
    </row>
    <row r="193" spans="1:65" s="13" customFormat="1" ht="10.199999999999999">
      <c r="B193" s="196"/>
      <c r="C193" s="197"/>
      <c r="D193" s="189" t="s">
        <v>141</v>
      </c>
      <c r="E193" s="198" t="s">
        <v>28</v>
      </c>
      <c r="F193" s="199" t="s">
        <v>983</v>
      </c>
      <c r="G193" s="197"/>
      <c r="H193" s="198" t="s">
        <v>28</v>
      </c>
      <c r="I193" s="200"/>
      <c r="J193" s="197"/>
      <c r="K193" s="197"/>
      <c r="L193" s="201"/>
      <c r="M193" s="202"/>
      <c r="N193" s="203"/>
      <c r="O193" s="203"/>
      <c r="P193" s="203"/>
      <c r="Q193" s="203"/>
      <c r="R193" s="203"/>
      <c r="S193" s="203"/>
      <c r="T193" s="204"/>
      <c r="AT193" s="205" t="s">
        <v>141</v>
      </c>
      <c r="AU193" s="205" t="s">
        <v>83</v>
      </c>
      <c r="AV193" s="13" t="s">
        <v>81</v>
      </c>
      <c r="AW193" s="13" t="s">
        <v>34</v>
      </c>
      <c r="AX193" s="13" t="s">
        <v>73</v>
      </c>
      <c r="AY193" s="205" t="s">
        <v>128</v>
      </c>
    </row>
    <row r="194" spans="1:65" s="13" customFormat="1" ht="10.199999999999999">
      <c r="B194" s="196"/>
      <c r="C194" s="197"/>
      <c r="D194" s="189" t="s">
        <v>141</v>
      </c>
      <c r="E194" s="198" t="s">
        <v>28</v>
      </c>
      <c r="F194" s="199" t="s">
        <v>984</v>
      </c>
      <c r="G194" s="197"/>
      <c r="H194" s="198" t="s">
        <v>28</v>
      </c>
      <c r="I194" s="200"/>
      <c r="J194" s="197"/>
      <c r="K194" s="197"/>
      <c r="L194" s="201"/>
      <c r="M194" s="202"/>
      <c r="N194" s="203"/>
      <c r="O194" s="203"/>
      <c r="P194" s="203"/>
      <c r="Q194" s="203"/>
      <c r="R194" s="203"/>
      <c r="S194" s="203"/>
      <c r="T194" s="204"/>
      <c r="AT194" s="205" t="s">
        <v>141</v>
      </c>
      <c r="AU194" s="205" t="s">
        <v>83</v>
      </c>
      <c r="AV194" s="13" t="s">
        <v>81</v>
      </c>
      <c r="AW194" s="13" t="s">
        <v>34</v>
      </c>
      <c r="AX194" s="13" t="s">
        <v>73</v>
      </c>
      <c r="AY194" s="205" t="s">
        <v>128</v>
      </c>
    </row>
    <row r="195" spans="1:65" s="13" customFormat="1" ht="10.199999999999999">
      <c r="B195" s="196"/>
      <c r="C195" s="197"/>
      <c r="D195" s="189" t="s">
        <v>141</v>
      </c>
      <c r="E195" s="198" t="s">
        <v>28</v>
      </c>
      <c r="F195" s="199" t="s">
        <v>985</v>
      </c>
      <c r="G195" s="197"/>
      <c r="H195" s="198" t="s">
        <v>28</v>
      </c>
      <c r="I195" s="200"/>
      <c r="J195" s="197"/>
      <c r="K195" s="197"/>
      <c r="L195" s="201"/>
      <c r="M195" s="202"/>
      <c r="N195" s="203"/>
      <c r="O195" s="203"/>
      <c r="P195" s="203"/>
      <c r="Q195" s="203"/>
      <c r="R195" s="203"/>
      <c r="S195" s="203"/>
      <c r="T195" s="204"/>
      <c r="AT195" s="205" t="s">
        <v>141</v>
      </c>
      <c r="AU195" s="205" t="s">
        <v>83</v>
      </c>
      <c r="AV195" s="13" t="s">
        <v>81</v>
      </c>
      <c r="AW195" s="13" t="s">
        <v>34</v>
      </c>
      <c r="AX195" s="13" t="s">
        <v>73</v>
      </c>
      <c r="AY195" s="205" t="s">
        <v>128</v>
      </c>
    </row>
    <row r="196" spans="1:65" s="14" customFormat="1" ht="10.199999999999999">
      <c r="B196" s="206"/>
      <c r="C196" s="207"/>
      <c r="D196" s="189" t="s">
        <v>141</v>
      </c>
      <c r="E196" s="208" t="s">
        <v>28</v>
      </c>
      <c r="F196" s="209" t="s">
        <v>81</v>
      </c>
      <c r="G196" s="207"/>
      <c r="H196" s="210">
        <v>1</v>
      </c>
      <c r="I196" s="211"/>
      <c r="J196" s="207"/>
      <c r="K196" s="207"/>
      <c r="L196" s="212"/>
      <c r="M196" s="213"/>
      <c r="N196" s="214"/>
      <c r="O196" s="214"/>
      <c r="P196" s="214"/>
      <c r="Q196" s="214"/>
      <c r="R196" s="214"/>
      <c r="S196" s="214"/>
      <c r="T196" s="215"/>
      <c r="AT196" s="216" t="s">
        <v>141</v>
      </c>
      <c r="AU196" s="216" t="s">
        <v>83</v>
      </c>
      <c r="AV196" s="14" t="s">
        <v>83</v>
      </c>
      <c r="AW196" s="14" t="s">
        <v>34</v>
      </c>
      <c r="AX196" s="14" t="s">
        <v>81</v>
      </c>
      <c r="AY196" s="216" t="s">
        <v>128</v>
      </c>
    </row>
    <row r="197" spans="1:65" s="2" customFormat="1" ht="33" customHeight="1">
      <c r="A197" s="36"/>
      <c r="B197" s="37"/>
      <c r="C197" s="176" t="s">
        <v>357</v>
      </c>
      <c r="D197" s="176" t="s">
        <v>130</v>
      </c>
      <c r="E197" s="177" t="s">
        <v>986</v>
      </c>
      <c r="F197" s="178" t="s">
        <v>987</v>
      </c>
      <c r="G197" s="179" t="s">
        <v>857</v>
      </c>
      <c r="H197" s="180">
        <v>1</v>
      </c>
      <c r="I197" s="181"/>
      <c r="J197" s="182">
        <f>ROUND(I197*H197,2)</f>
        <v>0</v>
      </c>
      <c r="K197" s="178" t="s">
        <v>28</v>
      </c>
      <c r="L197" s="41"/>
      <c r="M197" s="183" t="s">
        <v>28</v>
      </c>
      <c r="N197" s="184" t="s">
        <v>46</v>
      </c>
      <c r="O197" s="67"/>
      <c r="P197" s="185">
        <f>O197*H197</f>
        <v>0</v>
      </c>
      <c r="Q197" s="185">
        <v>0</v>
      </c>
      <c r="R197" s="185">
        <f>Q197*H197</f>
        <v>0</v>
      </c>
      <c r="S197" s="185">
        <v>0</v>
      </c>
      <c r="T197" s="186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87" t="s">
        <v>932</v>
      </c>
      <c r="AT197" s="187" t="s">
        <v>130</v>
      </c>
      <c r="AU197" s="187" t="s">
        <v>83</v>
      </c>
      <c r="AY197" s="19" t="s">
        <v>128</v>
      </c>
      <c r="BE197" s="188">
        <f>IF(N197="základní",J197,0)</f>
        <v>0</v>
      </c>
      <c r="BF197" s="188">
        <f>IF(N197="snížená",J197,0)</f>
        <v>0</v>
      </c>
      <c r="BG197" s="188">
        <f>IF(N197="zákl. přenesená",J197,0)</f>
        <v>0</v>
      </c>
      <c r="BH197" s="188">
        <f>IF(N197="sníž. přenesená",J197,0)</f>
        <v>0</v>
      </c>
      <c r="BI197" s="188">
        <f>IF(N197="nulová",J197,0)</f>
        <v>0</v>
      </c>
      <c r="BJ197" s="19" t="s">
        <v>135</v>
      </c>
      <c r="BK197" s="188">
        <f>ROUND(I197*H197,2)</f>
        <v>0</v>
      </c>
      <c r="BL197" s="19" t="s">
        <v>932</v>
      </c>
      <c r="BM197" s="187" t="s">
        <v>988</v>
      </c>
    </row>
    <row r="198" spans="1:65" s="2" customFormat="1" ht="19.2">
      <c r="A198" s="36"/>
      <c r="B198" s="37"/>
      <c r="C198" s="38"/>
      <c r="D198" s="189" t="s">
        <v>137</v>
      </c>
      <c r="E198" s="38"/>
      <c r="F198" s="190" t="s">
        <v>987</v>
      </c>
      <c r="G198" s="38"/>
      <c r="H198" s="38"/>
      <c r="I198" s="191"/>
      <c r="J198" s="38"/>
      <c r="K198" s="38"/>
      <c r="L198" s="41"/>
      <c r="M198" s="192"/>
      <c r="N198" s="193"/>
      <c r="O198" s="67"/>
      <c r="P198" s="67"/>
      <c r="Q198" s="67"/>
      <c r="R198" s="67"/>
      <c r="S198" s="67"/>
      <c r="T198" s="68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9" t="s">
        <v>137</v>
      </c>
      <c r="AU198" s="19" t="s">
        <v>83</v>
      </c>
    </row>
    <row r="199" spans="1:65" s="2" customFormat="1" ht="16.5" customHeight="1">
      <c r="A199" s="36"/>
      <c r="B199" s="37"/>
      <c r="C199" s="176" t="s">
        <v>369</v>
      </c>
      <c r="D199" s="176" t="s">
        <v>130</v>
      </c>
      <c r="E199" s="177" t="s">
        <v>989</v>
      </c>
      <c r="F199" s="178" t="s">
        <v>990</v>
      </c>
      <c r="G199" s="179" t="s">
        <v>857</v>
      </c>
      <c r="H199" s="180">
        <v>1</v>
      </c>
      <c r="I199" s="181"/>
      <c r="J199" s="182">
        <f>ROUND(I199*H199,2)</f>
        <v>0</v>
      </c>
      <c r="K199" s="178" t="s">
        <v>28</v>
      </c>
      <c r="L199" s="41"/>
      <c r="M199" s="183" t="s">
        <v>28</v>
      </c>
      <c r="N199" s="184" t="s">
        <v>46</v>
      </c>
      <c r="O199" s="67"/>
      <c r="P199" s="185">
        <f>O199*H199</f>
        <v>0</v>
      </c>
      <c r="Q199" s="185">
        <v>0</v>
      </c>
      <c r="R199" s="185">
        <f>Q199*H199</f>
        <v>0</v>
      </c>
      <c r="S199" s="185">
        <v>0</v>
      </c>
      <c r="T199" s="186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87" t="s">
        <v>932</v>
      </c>
      <c r="AT199" s="187" t="s">
        <v>130</v>
      </c>
      <c r="AU199" s="187" t="s">
        <v>83</v>
      </c>
      <c r="AY199" s="19" t="s">
        <v>128</v>
      </c>
      <c r="BE199" s="188">
        <f>IF(N199="základní",J199,0)</f>
        <v>0</v>
      </c>
      <c r="BF199" s="188">
        <f>IF(N199="snížená",J199,0)</f>
        <v>0</v>
      </c>
      <c r="BG199" s="188">
        <f>IF(N199="zákl. přenesená",J199,0)</f>
        <v>0</v>
      </c>
      <c r="BH199" s="188">
        <f>IF(N199="sníž. přenesená",J199,0)</f>
        <v>0</v>
      </c>
      <c r="BI199" s="188">
        <f>IF(N199="nulová",J199,0)</f>
        <v>0</v>
      </c>
      <c r="BJ199" s="19" t="s">
        <v>135</v>
      </c>
      <c r="BK199" s="188">
        <f>ROUND(I199*H199,2)</f>
        <v>0</v>
      </c>
      <c r="BL199" s="19" t="s">
        <v>932</v>
      </c>
      <c r="BM199" s="187" t="s">
        <v>991</v>
      </c>
    </row>
    <row r="200" spans="1:65" s="2" customFormat="1" ht="10.199999999999999">
      <c r="A200" s="36"/>
      <c r="B200" s="37"/>
      <c r="C200" s="38"/>
      <c r="D200" s="189" t="s">
        <v>137</v>
      </c>
      <c r="E200" s="38"/>
      <c r="F200" s="190" t="s">
        <v>990</v>
      </c>
      <c r="G200" s="38"/>
      <c r="H200" s="38"/>
      <c r="I200" s="191"/>
      <c r="J200" s="38"/>
      <c r="K200" s="38"/>
      <c r="L200" s="41"/>
      <c r="M200" s="192"/>
      <c r="N200" s="193"/>
      <c r="O200" s="67"/>
      <c r="P200" s="67"/>
      <c r="Q200" s="67"/>
      <c r="R200" s="67"/>
      <c r="S200" s="67"/>
      <c r="T200" s="68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9" t="s">
        <v>137</v>
      </c>
      <c r="AU200" s="19" t="s">
        <v>83</v>
      </c>
    </row>
    <row r="201" spans="1:65" s="2" customFormat="1" ht="16.5" customHeight="1">
      <c r="A201" s="36"/>
      <c r="B201" s="37"/>
      <c r="C201" s="176" t="s">
        <v>385</v>
      </c>
      <c r="D201" s="176" t="s">
        <v>130</v>
      </c>
      <c r="E201" s="177" t="s">
        <v>992</v>
      </c>
      <c r="F201" s="178" t="s">
        <v>993</v>
      </c>
      <c r="G201" s="179" t="s">
        <v>857</v>
      </c>
      <c r="H201" s="180">
        <v>1</v>
      </c>
      <c r="I201" s="181"/>
      <c r="J201" s="182">
        <f>ROUND(I201*H201,2)</f>
        <v>0</v>
      </c>
      <c r="K201" s="178" t="s">
        <v>28</v>
      </c>
      <c r="L201" s="41"/>
      <c r="M201" s="183" t="s">
        <v>28</v>
      </c>
      <c r="N201" s="184" t="s">
        <v>46</v>
      </c>
      <c r="O201" s="67"/>
      <c r="P201" s="185">
        <f>O201*H201</f>
        <v>0</v>
      </c>
      <c r="Q201" s="185">
        <v>0</v>
      </c>
      <c r="R201" s="185">
        <f>Q201*H201</f>
        <v>0</v>
      </c>
      <c r="S201" s="185">
        <v>0</v>
      </c>
      <c r="T201" s="186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87" t="s">
        <v>932</v>
      </c>
      <c r="AT201" s="187" t="s">
        <v>130</v>
      </c>
      <c r="AU201" s="187" t="s">
        <v>83</v>
      </c>
      <c r="AY201" s="19" t="s">
        <v>128</v>
      </c>
      <c r="BE201" s="188">
        <f>IF(N201="základní",J201,0)</f>
        <v>0</v>
      </c>
      <c r="BF201" s="188">
        <f>IF(N201="snížená",J201,0)</f>
        <v>0</v>
      </c>
      <c r="BG201" s="188">
        <f>IF(N201="zákl. přenesená",J201,0)</f>
        <v>0</v>
      </c>
      <c r="BH201" s="188">
        <f>IF(N201="sníž. přenesená",J201,0)</f>
        <v>0</v>
      </c>
      <c r="BI201" s="188">
        <f>IF(N201="nulová",J201,0)</f>
        <v>0</v>
      </c>
      <c r="BJ201" s="19" t="s">
        <v>135</v>
      </c>
      <c r="BK201" s="188">
        <f>ROUND(I201*H201,2)</f>
        <v>0</v>
      </c>
      <c r="BL201" s="19" t="s">
        <v>932</v>
      </c>
      <c r="BM201" s="187" t="s">
        <v>994</v>
      </c>
    </row>
    <row r="202" spans="1:65" s="2" customFormat="1" ht="10.199999999999999">
      <c r="A202" s="36"/>
      <c r="B202" s="37"/>
      <c r="C202" s="38"/>
      <c r="D202" s="189" t="s">
        <v>137</v>
      </c>
      <c r="E202" s="38"/>
      <c r="F202" s="190" t="s">
        <v>995</v>
      </c>
      <c r="G202" s="38"/>
      <c r="H202" s="38"/>
      <c r="I202" s="191"/>
      <c r="J202" s="38"/>
      <c r="K202" s="38"/>
      <c r="L202" s="41"/>
      <c r="M202" s="192"/>
      <c r="N202" s="193"/>
      <c r="O202" s="67"/>
      <c r="P202" s="67"/>
      <c r="Q202" s="67"/>
      <c r="R202" s="67"/>
      <c r="S202" s="67"/>
      <c r="T202" s="68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9" t="s">
        <v>137</v>
      </c>
      <c r="AU202" s="19" t="s">
        <v>83</v>
      </c>
    </row>
    <row r="203" spans="1:65" s="13" customFormat="1" ht="10.199999999999999">
      <c r="B203" s="196"/>
      <c r="C203" s="197"/>
      <c r="D203" s="189" t="s">
        <v>141</v>
      </c>
      <c r="E203" s="198" t="s">
        <v>28</v>
      </c>
      <c r="F203" s="199" t="s">
        <v>996</v>
      </c>
      <c r="G203" s="197"/>
      <c r="H203" s="198" t="s">
        <v>28</v>
      </c>
      <c r="I203" s="200"/>
      <c r="J203" s="197"/>
      <c r="K203" s="197"/>
      <c r="L203" s="201"/>
      <c r="M203" s="202"/>
      <c r="N203" s="203"/>
      <c r="O203" s="203"/>
      <c r="P203" s="203"/>
      <c r="Q203" s="203"/>
      <c r="R203" s="203"/>
      <c r="S203" s="203"/>
      <c r="T203" s="204"/>
      <c r="AT203" s="205" t="s">
        <v>141</v>
      </c>
      <c r="AU203" s="205" t="s">
        <v>83</v>
      </c>
      <c r="AV203" s="13" t="s">
        <v>81</v>
      </c>
      <c r="AW203" s="13" t="s">
        <v>34</v>
      </c>
      <c r="AX203" s="13" t="s">
        <v>73</v>
      </c>
      <c r="AY203" s="205" t="s">
        <v>128</v>
      </c>
    </row>
    <row r="204" spans="1:65" s="14" customFormat="1" ht="10.199999999999999">
      <c r="B204" s="206"/>
      <c r="C204" s="207"/>
      <c r="D204" s="189" t="s">
        <v>141</v>
      </c>
      <c r="E204" s="208" t="s">
        <v>28</v>
      </c>
      <c r="F204" s="209" t="s">
        <v>81</v>
      </c>
      <c r="G204" s="207"/>
      <c r="H204" s="210">
        <v>1</v>
      </c>
      <c r="I204" s="211"/>
      <c r="J204" s="207"/>
      <c r="K204" s="207"/>
      <c r="L204" s="212"/>
      <c r="M204" s="213"/>
      <c r="N204" s="214"/>
      <c r="O204" s="214"/>
      <c r="P204" s="214"/>
      <c r="Q204" s="214"/>
      <c r="R204" s="214"/>
      <c r="S204" s="214"/>
      <c r="T204" s="215"/>
      <c r="AT204" s="216" t="s">
        <v>141</v>
      </c>
      <c r="AU204" s="216" t="s">
        <v>83</v>
      </c>
      <c r="AV204" s="14" t="s">
        <v>83</v>
      </c>
      <c r="AW204" s="14" t="s">
        <v>34</v>
      </c>
      <c r="AX204" s="14" t="s">
        <v>81</v>
      </c>
      <c r="AY204" s="216" t="s">
        <v>128</v>
      </c>
    </row>
    <row r="205" spans="1:65" s="2" customFormat="1" ht="21.75" customHeight="1">
      <c r="A205" s="36"/>
      <c r="B205" s="37"/>
      <c r="C205" s="176" t="s">
        <v>391</v>
      </c>
      <c r="D205" s="176" t="s">
        <v>130</v>
      </c>
      <c r="E205" s="177" t="s">
        <v>997</v>
      </c>
      <c r="F205" s="178" t="s">
        <v>998</v>
      </c>
      <c r="G205" s="179" t="s">
        <v>857</v>
      </c>
      <c r="H205" s="180">
        <v>1</v>
      </c>
      <c r="I205" s="181"/>
      <c r="J205" s="182">
        <f>ROUND(I205*H205,2)</f>
        <v>0</v>
      </c>
      <c r="K205" s="178" t="s">
        <v>28</v>
      </c>
      <c r="L205" s="41"/>
      <c r="M205" s="183" t="s">
        <v>28</v>
      </c>
      <c r="N205" s="184" t="s">
        <v>46</v>
      </c>
      <c r="O205" s="67"/>
      <c r="P205" s="185">
        <f>O205*H205</f>
        <v>0</v>
      </c>
      <c r="Q205" s="185">
        <v>0</v>
      </c>
      <c r="R205" s="185">
        <f>Q205*H205</f>
        <v>0</v>
      </c>
      <c r="S205" s="185">
        <v>0</v>
      </c>
      <c r="T205" s="186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87" t="s">
        <v>932</v>
      </c>
      <c r="AT205" s="187" t="s">
        <v>130</v>
      </c>
      <c r="AU205" s="187" t="s">
        <v>83</v>
      </c>
      <c r="AY205" s="19" t="s">
        <v>128</v>
      </c>
      <c r="BE205" s="188">
        <f>IF(N205="základní",J205,0)</f>
        <v>0</v>
      </c>
      <c r="BF205" s="188">
        <f>IF(N205="snížená",J205,0)</f>
        <v>0</v>
      </c>
      <c r="BG205" s="188">
        <f>IF(N205="zákl. přenesená",J205,0)</f>
        <v>0</v>
      </c>
      <c r="BH205" s="188">
        <f>IF(N205="sníž. přenesená",J205,0)</f>
        <v>0</v>
      </c>
      <c r="BI205" s="188">
        <f>IF(N205="nulová",J205,0)</f>
        <v>0</v>
      </c>
      <c r="BJ205" s="19" t="s">
        <v>135</v>
      </c>
      <c r="BK205" s="188">
        <f>ROUND(I205*H205,2)</f>
        <v>0</v>
      </c>
      <c r="BL205" s="19" t="s">
        <v>932</v>
      </c>
      <c r="BM205" s="187" t="s">
        <v>999</v>
      </c>
    </row>
    <row r="206" spans="1:65" s="2" customFormat="1" ht="10.199999999999999">
      <c r="A206" s="36"/>
      <c r="B206" s="37"/>
      <c r="C206" s="38"/>
      <c r="D206" s="189" t="s">
        <v>137</v>
      </c>
      <c r="E206" s="38"/>
      <c r="F206" s="190" t="s">
        <v>998</v>
      </c>
      <c r="G206" s="38"/>
      <c r="H206" s="38"/>
      <c r="I206" s="191"/>
      <c r="J206" s="38"/>
      <c r="K206" s="38"/>
      <c r="L206" s="41"/>
      <c r="M206" s="192"/>
      <c r="N206" s="193"/>
      <c r="O206" s="67"/>
      <c r="P206" s="67"/>
      <c r="Q206" s="67"/>
      <c r="R206" s="67"/>
      <c r="S206" s="67"/>
      <c r="T206" s="68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9" t="s">
        <v>137</v>
      </c>
      <c r="AU206" s="19" t="s">
        <v>83</v>
      </c>
    </row>
    <row r="207" spans="1:65" s="13" customFormat="1" ht="10.199999999999999">
      <c r="B207" s="196"/>
      <c r="C207" s="197"/>
      <c r="D207" s="189" t="s">
        <v>141</v>
      </c>
      <c r="E207" s="198" t="s">
        <v>28</v>
      </c>
      <c r="F207" s="199" t="s">
        <v>1000</v>
      </c>
      <c r="G207" s="197"/>
      <c r="H207" s="198" t="s">
        <v>28</v>
      </c>
      <c r="I207" s="200"/>
      <c r="J207" s="197"/>
      <c r="K207" s="197"/>
      <c r="L207" s="201"/>
      <c r="M207" s="202"/>
      <c r="N207" s="203"/>
      <c r="O207" s="203"/>
      <c r="P207" s="203"/>
      <c r="Q207" s="203"/>
      <c r="R207" s="203"/>
      <c r="S207" s="203"/>
      <c r="T207" s="204"/>
      <c r="AT207" s="205" t="s">
        <v>141</v>
      </c>
      <c r="AU207" s="205" t="s">
        <v>83</v>
      </c>
      <c r="AV207" s="13" t="s">
        <v>81</v>
      </c>
      <c r="AW207" s="13" t="s">
        <v>34</v>
      </c>
      <c r="AX207" s="13" t="s">
        <v>73</v>
      </c>
      <c r="AY207" s="205" t="s">
        <v>128</v>
      </c>
    </row>
    <row r="208" spans="1:65" s="14" customFormat="1" ht="10.199999999999999">
      <c r="B208" s="206"/>
      <c r="C208" s="207"/>
      <c r="D208" s="189" t="s">
        <v>141</v>
      </c>
      <c r="E208" s="208" t="s">
        <v>28</v>
      </c>
      <c r="F208" s="209" t="s">
        <v>81</v>
      </c>
      <c r="G208" s="207"/>
      <c r="H208" s="210">
        <v>1</v>
      </c>
      <c r="I208" s="211"/>
      <c r="J208" s="207"/>
      <c r="K208" s="207"/>
      <c r="L208" s="212"/>
      <c r="M208" s="213"/>
      <c r="N208" s="214"/>
      <c r="O208" s="214"/>
      <c r="P208" s="214"/>
      <c r="Q208" s="214"/>
      <c r="R208" s="214"/>
      <c r="S208" s="214"/>
      <c r="T208" s="215"/>
      <c r="AT208" s="216" t="s">
        <v>141</v>
      </c>
      <c r="AU208" s="216" t="s">
        <v>83</v>
      </c>
      <c r="AV208" s="14" t="s">
        <v>83</v>
      </c>
      <c r="AW208" s="14" t="s">
        <v>34</v>
      </c>
      <c r="AX208" s="14" t="s">
        <v>81</v>
      </c>
      <c r="AY208" s="216" t="s">
        <v>128</v>
      </c>
    </row>
    <row r="209" spans="1:65" s="2" customFormat="1" ht="16.5" customHeight="1">
      <c r="A209" s="36"/>
      <c r="B209" s="37"/>
      <c r="C209" s="176" t="s">
        <v>399</v>
      </c>
      <c r="D209" s="176" t="s">
        <v>130</v>
      </c>
      <c r="E209" s="177" t="s">
        <v>1001</v>
      </c>
      <c r="F209" s="178" t="s">
        <v>1002</v>
      </c>
      <c r="G209" s="179" t="s">
        <v>857</v>
      </c>
      <c r="H209" s="180">
        <v>1</v>
      </c>
      <c r="I209" s="181"/>
      <c r="J209" s="182">
        <f>ROUND(I209*H209,2)</f>
        <v>0</v>
      </c>
      <c r="K209" s="178" t="s">
        <v>28</v>
      </c>
      <c r="L209" s="41"/>
      <c r="M209" s="183" t="s">
        <v>28</v>
      </c>
      <c r="N209" s="184" t="s">
        <v>46</v>
      </c>
      <c r="O209" s="67"/>
      <c r="P209" s="185">
        <f>O209*H209</f>
        <v>0</v>
      </c>
      <c r="Q209" s="185">
        <v>0</v>
      </c>
      <c r="R209" s="185">
        <f>Q209*H209</f>
        <v>0</v>
      </c>
      <c r="S209" s="185">
        <v>0</v>
      </c>
      <c r="T209" s="186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87" t="s">
        <v>932</v>
      </c>
      <c r="AT209" s="187" t="s">
        <v>130</v>
      </c>
      <c r="AU209" s="187" t="s">
        <v>83</v>
      </c>
      <c r="AY209" s="19" t="s">
        <v>128</v>
      </c>
      <c r="BE209" s="188">
        <f>IF(N209="základní",J209,0)</f>
        <v>0</v>
      </c>
      <c r="BF209" s="188">
        <f>IF(N209="snížená",J209,0)</f>
        <v>0</v>
      </c>
      <c r="BG209" s="188">
        <f>IF(N209="zákl. přenesená",J209,0)</f>
        <v>0</v>
      </c>
      <c r="BH209" s="188">
        <f>IF(N209="sníž. přenesená",J209,0)</f>
        <v>0</v>
      </c>
      <c r="BI209" s="188">
        <f>IF(N209="nulová",J209,0)</f>
        <v>0</v>
      </c>
      <c r="BJ209" s="19" t="s">
        <v>135</v>
      </c>
      <c r="BK209" s="188">
        <f>ROUND(I209*H209,2)</f>
        <v>0</v>
      </c>
      <c r="BL209" s="19" t="s">
        <v>932</v>
      </c>
      <c r="BM209" s="187" t="s">
        <v>1003</v>
      </c>
    </row>
    <row r="210" spans="1:65" s="2" customFormat="1" ht="10.199999999999999">
      <c r="A210" s="36"/>
      <c r="B210" s="37"/>
      <c r="C210" s="38"/>
      <c r="D210" s="189" t="s">
        <v>137</v>
      </c>
      <c r="E210" s="38"/>
      <c r="F210" s="190" t="s">
        <v>1002</v>
      </c>
      <c r="G210" s="38"/>
      <c r="H210" s="38"/>
      <c r="I210" s="191"/>
      <c r="J210" s="38"/>
      <c r="K210" s="38"/>
      <c r="L210" s="41"/>
      <c r="M210" s="192"/>
      <c r="N210" s="193"/>
      <c r="O210" s="67"/>
      <c r="P210" s="67"/>
      <c r="Q210" s="67"/>
      <c r="R210" s="67"/>
      <c r="S210" s="67"/>
      <c r="T210" s="68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9" t="s">
        <v>137</v>
      </c>
      <c r="AU210" s="19" t="s">
        <v>83</v>
      </c>
    </row>
    <row r="211" spans="1:65" s="2" customFormat="1" ht="16.5" customHeight="1">
      <c r="A211" s="36"/>
      <c r="B211" s="37"/>
      <c r="C211" s="176" t="s">
        <v>416</v>
      </c>
      <c r="D211" s="176" t="s">
        <v>130</v>
      </c>
      <c r="E211" s="177" t="s">
        <v>1004</v>
      </c>
      <c r="F211" s="178" t="s">
        <v>1005</v>
      </c>
      <c r="G211" s="179" t="s">
        <v>857</v>
      </c>
      <c r="H211" s="180">
        <v>1</v>
      </c>
      <c r="I211" s="181"/>
      <c r="J211" s="182">
        <f>ROUND(I211*H211,2)</f>
        <v>0</v>
      </c>
      <c r="K211" s="178" t="s">
        <v>28</v>
      </c>
      <c r="L211" s="41"/>
      <c r="M211" s="183" t="s">
        <v>28</v>
      </c>
      <c r="N211" s="184" t="s">
        <v>46</v>
      </c>
      <c r="O211" s="67"/>
      <c r="P211" s="185">
        <f>O211*H211</f>
        <v>0</v>
      </c>
      <c r="Q211" s="185">
        <v>0</v>
      </c>
      <c r="R211" s="185">
        <f>Q211*H211</f>
        <v>0</v>
      </c>
      <c r="S211" s="185">
        <v>0</v>
      </c>
      <c r="T211" s="186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87" t="s">
        <v>932</v>
      </c>
      <c r="AT211" s="187" t="s">
        <v>130</v>
      </c>
      <c r="AU211" s="187" t="s">
        <v>83</v>
      </c>
      <c r="AY211" s="19" t="s">
        <v>128</v>
      </c>
      <c r="BE211" s="188">
        <f>IF(N211="základní",J211,0)</f>
        <v>0</v>
      </c>
      <c r="BF211" s="188">
        <f>IF(N211="snížená",J211,0)</f>
        <v>0</v>
      </c>
      <c r="BG211" s="188">
        <f>IF(N211="zákl. přenesená",J211,0)</f>
        <v>0</v>
      </c>
      <c r="BH211" s="188">
        <f>IF(N211="sníž. přenesená",J211,0)</f>
        <v>0</v>
      </c>
      <c r="BI211" s="188">
        <f>IF(N211="nulová",J211,0)</f>
        <v>0</v>
      </c>
      <c r="BJ211" s="19" t="s">
        <v>135</v>
      </c>
      <c r="BK211" s="188">
        <f>ROUND(I211*H211,2)</f>
        <v>0</v>
      </c>
      <c r="BL211" s="19" t="s">
        <v>932</v>
      </c>
      <c r="BM211" s="187" t="s">
        <v>1006</v>
      </c>
    </row>
    <row r="212" spans="1:65" s="2" customFormat="1" ht="10.199999999999999">
      <c r="A212" s="36"/>
      <c r="B212" s="37"/>
      <c r="C212" s="38"/>
      <c r="D212" s="189" t="s">
        <v>137</v>
      </c>
      <c r="E212" s="38"/>
      <c r="F212" s="190" t="s">
        <v>1005</v>
      </c>
      <c r="G212" s="38"/>
      <c r="H212" s="38"/>
      <c r="I212" s="191"/>
      <c r="J212" s="38"/>
      <c r="K212" s="38"/>
      <c r="L212" s="41"/>
      <c r="M212" s="249"/>
      <c r="N212" s="250"/>
      <c r="O212" s="251"/>
      <c r="P212" s="251"/>
      <c r="Q212" s="251"/>
      <c r="R212" s="251"/>
      <c r="S212" s="251"/>
      <c r="T212" s="252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9" t="s">
        <v>137</v>
      </c>
      <c r="AU212" s="19" t="s">
        <v>83</v>
      </c>
    </row>
    <row r="213" spans="1:65" s="2" customFormat="1" ht="6.9" customHeight="1">
      <c r="A213" s="36"/>
      <c r="B213" s="50"/>
      <c r="C213" s="51"/>
      <c r="D213" s="51"/>
      <c r="E213" s="51"/>
      <c r="F213" s="51"/>
      <c r="G213" s="51"/>
      <c r="H213" s="51"/>
      <c r="I213" s="51"/>
      <c r="J213" s="51"/>
      <c r="K213" s="51"/>
      <c r="L213" s="41"/>
      <c r="M213" s="36"/>
      <c r="O213" s="36"/>
      <c r="P213" s="36"/>
      <c r="Q213" s="36"/>
      <c r="R213" s="36"/>
      <c r="S213" s="36"/>
      <c r="T213" s="36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</row>
  </sheetData>
  <sheetProtection algorithmName="SHA-512" hashValue="pYU3g/HNFayceyNN/kMwBcVKjUxmetROCBuZ2uG981GwhVYZ0JLeEGQo2G765q5AVgZqqp3k7cbsInzgSB1UEw==" saltValue="xmREwnVN+pD5PulL5HBvq5rO8OQkwyNh5aiJ82IPES8NmPLpZ0ED8/WeYmXezqqfirf+dZpnR7h04r3QDvlqjg==" spinCount="100000" sheet="1" objects="1" scenarios="1" formatColumns="0" formatRows="0" autoFilter="0"/>
  <autoFilter ref="C83:K212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4.4"/>
  <cols>
    <col min="1" max="1" width="8.28515625" style="253" customWidth="1"/>
    <col min="2" max="2" width="1.7109375" style="253" customWidth="1"/>
    <col min="3" max="4" width="5" style="253" customWidth="1"/>
    <col min="5" max="5" width="11.7109375" style="253" customWidth="1"/>
    <col min="6" max="6" width="9.140625" style="253" customWidth="1"/>
    <col min="7" max="7" width="5" style="253" customWidth="1"/>
    <col min="8" max="8" width="77.85546875" style="253" customWidth="1"/>
    <col min="9" max="10" width="20" style="253" customWidth="1"/>
    <col min="11" max="11" width="1.7109375" style="253" customWidth="1"/>
  </cols>
  <sheetData>
    <row r="1" spans="2:11" s="1" customFormat="1" ht="37.5" customHeight="1"/>
    <row r="2" spans="2:11" s="1" customFormat="1" ht="7.5" customHeight="1">
      <c r="B2" s="254"/>
      <c r="C2" s="255"/>
      <c r="D2" s="255"/>
      <c r="E2" s="255"/>
      <c r="F2" s="255"/>
      <c r="G2" s="255"/>
      <c r="H2" s="255"/>
      <c r="I2" s="255"/>
      <c r="J2" s="255"/>
      <c r="K2" s="256"/>
    </row>
    <row r="3" spans="2:11" s="17" customFormat="1" ht="45" customHeight="1">
      <c r="B3" s="257"/>
      <c r="C3" s="385" t="s">
        <v>1007</v>
      </c>
      <c r="D3" s="385"/>
      <c r="E3" s="385"/>
      <c r="F3" s="385"/>
      <c r="G3" s="385"/>
      <c r="H3" s="385"/>
      <c r="I3" s="385"/>
      <c r="J3" s="385"/>
      <c r="K3" s="258"/>
    </row>
    <row r="4" spans="2:11" s="1" customFormat="1" ht="25.5" customHeight="1">
      <c r="B4" s="259"/>
      <c r="C4" s="390" t="s">
        <v>1008</v>
      </c>
      <c r="D4" s="390"/>
      <c r="E4" s="390"/>
      <c r="F4" s="390"/>
      <c r="G4" s="390"/>
      <c r="H4" s="390"/>
      <c r="I4" s="390"/>
      <c r="J4" s="390"/>
      <c r="K4" s="260"/>
    </row>
    <row r="5" spans="2:11" s="1" customFormat="1" ht="5.25" customHeight="1">
      <c r="B5" s="259"/>
      <c r="C5" s="261"/>
      <c r="D5" s="261"/>
      <c r="E5" s="261"/>
      <c r="F5" s="261"/>
      <c r="G5" s="261"/>
      <c r="H5" s="261"/>
      <c r="I5" s="261"/>
      <c r="J5" s="261"/>
      <c r="K5" s="260"/>
    </row>
    <row r="6" spans="2:11" s="1" customFormat="1" ht="15" customHeight="1">
      <c r="B6" s="259"/>
      <c r="C6" s="389" t="s">
        <v>1009</v>
      </c>
      <c r="D6" s="389"/>
      <c r="E6" s="389"/>
      <c r="F6" s="389"/>
      <c r="G6" s="389"/>
      <c r="H6" s="389"/>
      <c r="I6" s="389"/>
      <c r="J6" s="389"/>
      <c r="K6" s="260"/>
    </row>
    <row r="7" spans="2:11" s="1" customFormat="1" ht="15" customHeight="1">
      <c r="B7" s="263"/>
      <c r="C7" s="389" t="s">
        <v>1010</v>
      </c>
      <c r="D7" s="389"/>
      <c r="E7" s="389"/>
      <c r="F7" s="389"/>
      <c r="G7" s="389"/>
      <c r="H7" s="389"/>
      <c r="I7" s="389"/>
      <c r="J7" s="389"/>
      <c r="K7" s="260"/>
    </row>
    <row r="8" spans="2:11" s="1" customFormat="1" ht="12.75" customHeight="1">
      <c r="B8" s="263"/>
      <c r="C8" s="262"/>
      <c r="D8" s="262"/>
      <c r="E8" s="262"/>
      <c r="F8" s="262"/>
      <c r="G8" s="262"/>
      <c r="H8" s="262"/>
      <c r="I8" s="262"/>
      <c r="J8" s="262"/>
      <c r="K8" s="260"/>
    </row>
    <row r="9" spans="2:11" s="1" customFormat="1" ht="15" customHeight="1">
      <c r="B9" s="263"/>
      <c r="C9" s="389" t="s">
        <v>1011</v>
      </c>
      <c r="D9" s="389"/>
      <c r="E9" s="389"/>
      <c r="F9" s="389"/>
      <c r="G9" s="389"/>
      <c r="H9" s="389"/>
      <c r="I9" s="389"/>
      <c r="J9" s="389"/>
      <c r="K9" s="260"/>
    </row>
    <row r="10" spans="2:11" s="1" customFormat="1" ht="15" customHeight="1">
      <c r="B10" s="263"/>
      <c r="C10" s="262"/>
      <c r="D10" s="389" t="s">
        <v>1012</v>
      </c>
      <c r="E10" s="389"/>
      <c r="F10" s="389"/>
      <c r="G10" s="389"/>
      <c r="H10" s="389"/>
      <c r="I10" s="389"/>
      <c r="J10" s="389"/>
      <c r="K10" s="260"/>
    </row>
    <row r="11" spans="2:11" s="1" customFormat="1" ht="15" customHeight="1">
      <c r="B11" s="263"/>
      <c r="C11" s="264"/>
      <c r="D11" s="389" t="s">
        <v>1013</v>
      </c>
      <c r="E11" s="389"/>
      <c r="F11" s="389"/>
      <c r="G11" s="389"/>
      <c r="H11" s="389"/>
      <c r="I11" s="389"/>
      <c r="J11" s="389"/>
      <c r="K11" s="260"/>
    </row>
    <row r="12" spans="2:11" s="1" customFormat="1" ht="15" customHeight="1">
      <c r="B12" s="263"/>
      <c r="C12" s="264"/>
      <c r="D12" s="262"/>
      <c r="E12" s="262"/>
      <c r="F12" s="262"/>
      <c r="G12" s="262"/>
      <c r="H12" s="262"/>
      <c r="I12" s="262"/>
      <c r="J12" s="262"/>
      <c r="K12" s="260"/>
    </row>
    <row r="13" spans="2:11" s="1" customFormat="1" ht="15" customHeight="1">
      <c r="B13" s="263"/>
      <c r="C13" s="264"/>
      <c r="D13" s="265" t="s">
        <v>1014</v>
      </c>
      <c r="E13" s="262"/>
      <c r="F13" s="262"/>
      <c r="G13" s="262"/>
      <c r="H13" s="262"/>
      <c r="I13" s="262"/>
      <c r="J13" s="262"/>
      <c r="K13" s="260"/>
    </row>
    <row r="14" spans="2:11" s="1" customFormat="1" ht="12.75" customHeight="1">
      <c r="B14" s="263"/>
      <c r="C14" s="264"/>
      <c r="D14" s="264"/>
      <c r="E14" s="264"/>
      <c r="F14" s="264"/>
      <c r="G14" s="264"/>
      <c r="H14" s="264"/>
      <c r="I14" s="264"/>
      <c r="J14" s="264"/>
      <c r="K14" s="260"/>
    </row>
    <row r="15" spans="2:11" s="1" customFormat="1" ht="15" customHeight="1">
      <c r="B15" s="263"/>
      <c r="C15" s="264"/>
      <c r="D15" s="389" t="s">
        <v>1015</v>
      </c>
      <c r="E15" s="389"/>
      <c r="F15" s="389"/>
      <c r="G15" s="389"/>
      <c r="H15" s="389"/>
      <c r="I15" s="389"/>
      <c r="J15" s="389"/>
      <c r="K15" s="260"/>
    </row>
    <row r="16" spans="2:11" s="1" customFormat="1" ht="15" customHeight="1">
      <c r="B16" s="263"/>
      <c r="C16" s="264"/>
      <c r="D16" s="389" t="s">
        <v>1016</v>
      </c>
      <c r="E16" s="389"/>
      <c r="F16" s="389"/>
      <c r="G16" s="389"/>
      <c r="H16" s="389"/>
      <c r="I16" s="389"/>
      <c r="J16" s="389"/>
      <c r="K16" s="260"/>
    </row>
    <row r="17" spans="2:11" s="1" customFormat="1" ht="15" customHeight="1">
      <c r="B17" s="263"/>
      <c r="C17" s="264"/>
      <c r="D17" s="389" t="s">
        <v>1017</v>
      </c>
      <c r="E17" s="389"/>
      <c r="F17" s="389"/>
      <c r="G17" s="389"/>
      <c r="H17" s="389"/>
      <c r="I17" s="389"/>
      <c r="J17" s="389"/>
      <c r="K17" s="260"/>
    </row>
    <row r="18" spans="2:11" s="1" customFormat="1" ht="15" customHeight="1">
      <c r="B18" s="263"/>
      <c r="C18" s="264"/>
      <c r="D18" s="264"/>
      <c r="E18" s="266" t="s">
        <v>80</v>
      </c>
      <c r="F18" s="389" t="s">
        <v>1018</v>
      </c>
      <c r="G18" s="389"/>
      <c r="H18" s="389"/>
      <c r="I18" s="389"/>
      <c r="J18" s="389"/>
      <c r="K18" s="260"/>
    </row>
    <row r="19" spans="2:11" s="1" customFormat="1" ht="15" customHeight="1">
      <c r="B19" s="263"/>
      <c r="C19" s="264"/>
      <c r="D19" s="264"/>
      <c r="E19" s="266" t="s">
        <v>1019</v>
      </c>
      <c r="F19" s="389" t="s">
        <v>1020</v>
      </c>
      <c r="G19" s="389"/>
      <c r="H19" s="389"/>
      <c r="I19" s="389"/>
      <c r="J19" s="389"/>
      <c r="K19" s="260"/>
    </row>
    <row r="20" spans="2:11" s="1" customFormat="1" ht="15" customHeight="1">
      <c r="B20" s="263"/>
      <c r="C20" s="264"/>
      <c r="D20" s="264"/>
      <c r="E20" s="266" t="s">
        <v>1021</v>
      </c>
      <c r="F20" s="389" t="s">
        <v>1022</v>
      </c>
      <c r="G20" s="389"/>
      <c r="H20" s="389"/>
      <c r="I20" s="389"/>
      <c r="J20" s="389"/>
      <c r="K20" s="260"/>
    </row>
    <row r="21" spans="2:11" s="1" customFormat="1" ht="15" customHeight="1">
      <c r="B21" s="263"/>
      <c r="C21" s="264"/>
      <c r="D21" s="264"/>
      <c r="E21" s="266" t="s">
        <v>90</v>
      </c>
      <c r="F21" s="389" t="s">
        <v>91</v>
      </c>
      <c r="G21" s="389"/>
      <c r="H21" s="389"/>
      <c r="I21" s="389"/>
      <c r="J21" s="389"/>
      <c r="K21" s="260"/>
    </row>
    <row r="22" spans="2:11" s="1" customFormat="1" ht="15" customHeight="1">
      <c r="B22" s="263"/>
      <c r="C22" s="264"/>
      <c r="D22" s="264"/>
      <c r="E22" s="266" t="s">
        <v>851</v>
      </c>
      <c r="F22" s="389" t="s">
        <v>1023</v>
      </c>
      <c r="G22" s="389"/>
      <c r="H22" s="389"/>
      <c r="I22" s="389"/>
      <c r="J22" s="389"/>
      <c r="K22" s="260"/>
    </row>
    <row r="23" spans="2:11" s="1" customFormat="1" ht="15" customHeight="1">
      <c r="B23" s="263"/>
      <c r="C23" s="264"/>
      <c r="D23" s="264"/>
      <c r="E23" s="266" t="s">
        <v>1024</v>
      </c>
      <c r="F23" s="389" t="s">
        <v>1025</v>
      </c>
      <c r="G23" s="389"/>
      <c r="H23" s="389"/>
      <c r="I23" s="389"/>
      <c r="J23" s="389"/>
      <c r="K23" s="260"/>
    </row>
    <row r="24" spans="2:11" s="1" customFormat="1" ht="12.75" customHeight="1">
      <c r="B24" s="263"/>
      <c r="C24" s="264"/>
      <c r="D24" s="264"/>
      <c r="E24" s="264"/>
      <c r="F24" s="264"/>
      <c r="G24" s="264"/>
      <c r="H24" s="264"/>
      <c r="I24" s="264"/>
      <c r="J24" s="264"/>
      <c r="K24" s="260"/>
    </row>
    <row r="25" spans="2:11" s="1" customFormat="1" ht="15" customHeight="1">
      <c r="B25" s="263"/>
      <c r="C25" s="389" t="s">
        <v>1026</v>
      </c>
      <c r="D25" s="389"/>
      <c r="E25" s="389"/>
      <c r="F25" s="389"/>
      <c r="G25" s="389"/>
      <c r="H25" s="389"/>
      <c r="I25" s="389"/>
      <c r="J25" s="389"/>
      <c r="K25" s="260"/>
    </row>
    <row r="26" spans="2:11" s="1" customFormat="1" ht="15" customHeight="1">
      <c r="B26" s="263"/>
      <c r="C26" s="389" t="s">
        <v>1027</v>
      </c>
      <c r="D26" s="389"/>
      <c r="E26" s="389"/>
      <c r="F26" s="389"/>
      <c r="G26" s="389"/>
      <c r="H26" s="389"/>
      <c r="I26" s="389"/>
      <c r="J26" s="389"/>
      <c r="K26" s="260"/>
    </row>
    <row r="27" spans="2:11" s="1" customFormat="1" ht="15" customHeight="1">
      <c r="B27" s="263"/>
      <c r="C27" s="262"/>
      <c r="D27" s="389" t="s">
        <v>1028</v>
      </c>
      <c r="E27" s="389"/>
      <c r="F27" s="389"/>
      <c r="G27" s="389"/>
      <c r="H27" s="389"/>
      <c r="I27" s="389"/>
      <c r="J27" s="389"/>
      <c r="K27" s="260"/>
    </row>
    <row r="28" spans="2:11" s="1" customFormat="1" ht="15" customHeight="1">
      <c r="B28" s="263"/>
      <c r="C28" s="264"/>
      <c r="D28" s="389" t="s">
        <v>1029</v>
      </c>
      <c r="E28" s="389"/>
      <c r="F28" s="389"/>
      <c r="G28" s="389"/>
      <c r="H28" s="389"/>
      <c r="I28" s="389"/>
      <c r="J28" s="389"/>
      <c r="K28" s="260"/>
    </row>
    <row r="29" spans="2:11" s="1" customFormat="1" ht="12.75" customHeight="1">
      <c r="B29" s="263"/>
      <c r="C29" s="264"/>
      <c r="D29" s="264"/>
      <c r="E29" s="264"/>
      <c r="F29" s="264"/>
      <c r="G29" s="264"/>
      <c r="H29" s="264"/>
      <c r="I29" s="264"/>
      <c r="J29" s="264"/>
      <c r="K29" s="260"/>
    </row>
    <row r="30" spans="2:11" s="1" customFormat="1" ht="15" customHeight="1">
      <c r="B30" s="263"/>
      <c r="C30" s="264"/>
      <c r="D30" s="389" t="s">
        <v>1030</v>
      </c>
      <c r="E30" s="389"/>
      <c r="F30" s="389"/>
      <c r="G30" s="389"/>
      <c r="H30" s="389"/>
      <c r="I30" s="389"/>
      <c r="J30" s="389"/>
      <c r="K30" s="260"/>
    </row>
    <row r="31" spans="2:11" s="1" customFormat="1" ht="15" customHeight="1">
      <c r="B31" s="263"/>
      <c r="C31" s="264"/>
      <c r="D31" s="389" t="s">
        <v>1031</v>
      </c>
      <c r="E31" s="389"/>
      <c r="F31" s="389"/>
      <c r="G31" s="389"/>
      <c r="H31" s="389"/>
      <c r="I31" s="389"/>
      <c r="J31" s="389"/>
      <c r="K31" s="260"/>
    </row>
    <row r="32" spans="2:11" s="1" customFormat="1" ht="12.75" customHeight="1">
      <c r="B32" s="263"/>
      <c r="C32" s="264"/>
      <c r="D32" s="264"/>
      <c r="E32" s="264"/>
      <c r="F32" s="264"/>
      <c r="G32" s="264"/>
      <c r="H32" s="264"/>
      <c r="I32" s="264"/>
      <c r="J32" s="264"/>
      <c r="K32" s="260"/>
    </row>
    <row r="33" spans="2:11" s="1" customFormat="1" ht="15" customHeight="1">
      <c r="B33" s="263"/>
      <c r="C33" s="264"/>
      <c r="D33" s="389" t="s">
        <v>1032</v>
      </c>
      <c r="E33" s="389"/>
      <c r="F33" s="389"/>
      <c r="G33" s="389"/>
      <c r="H33" s="389"/>
      <c r="I33" s="389"/>
      <c r="J33" s="389"/>
      <c r="K33" s="260"/>
    </row>
    <row r="34" spans="2:11" s="1" customFormat="1" ht="15" customHeight="1">
      <c r="B34" s="263"/>
      <c r="C34" s="264"/>
      <c r="D34" s="389" t="s">
        <v>1033</v>
      </c>
      <c r="E34" s="389"/>
      <c r="F34" s="389"/>
      <c r="G34" s="389"/>
      <c r="H34" s="389"/>
      <c r="I34" s="389"/>
      <c r="J34" s="389"/>
      <c r="K34" s="260"/>
    </row>
    <row r="35" spans="2:11" s="1" customFormat="1" ht="15" customHeight="1">
      <c r="B35" s="263"/>
      <c r="C35" s="264"/>
      <c r="D35" s="389" t="s">
        <v>1034</v>
      </c>
      <c r="E35" s="389"/>
      <c r="F35" s="389"/>
      <c r="G35" s="389"/>
      <c r="H35" s="389"/>
      <c r="I35" s="389"/>
      <c r="J35" s="389"/>
      <c r="K35" s="260"/>
    </row>
    <row r="36" spans="2:11" s="1" customFormat="1" ht="15" customHeight="1">
      <c r="B36" s="263"/>
      <c r="C36" s="264"/>
      <c r="D36" s="262"/>
      <c r="E36" s="265" t="s">
        <v>114</v>
      </c>
      <c r="F36" s="262"/>
      <c r="G36" s="389" t="s">
        <v>1035</v>
      </c>
      <c r="H36" s="389"/>
      <c r="I36" s="389"/>
      <c r="J36" s="389"/>
      <c r="K36" s="260"/>
    </row>
    <row r="37" spans="2:11" s="1" customFormat="1" ht="30.75" customHeight="1">
      <c r="B37" s="263"/>
      <c r="C37" s="264"/>
      <c r="D37" s="262"/>
      <c r="E37" s="265" t="s">
        <v>1036</v>
      </c>
      <c r="F37" s="262"/>
      <c r="G37" s="389" t="s">
        <v>1037</v>
      </c>
      <c r="H37" s="389"/>
      <c r="I37" s="389"/>
      <c r="J37" s="389"/>
      <c r="K37" s="260"/>
    </row>
    <row r="38" spans="2:11" s="1" customFormat="1" ht="15" customHeight="1">
      <c r="B38" s="263"/>
      <c r="C38" s="264"/>
      <c r="D38" s="262"/>
      <c r="E38" s="265" t="s">
        <v>54</v>
      </c>
      <c r="F38" s="262"/>
      <c r="G38" s="389" t="s">
        <v>1038</v>
      </c>
      <c r="H38" s="389"/>
      <c r="I38" s="389"/>
      <c r="J38" s="389"/>
      <c r="K38" s="260"/>
    </row>
    <row r="39" spans="2:11" s="1" customFormat="1" ht="15" customHeight="1">
      <c r="B39" s="263"/>
      <c r="C39" s="264"/>
      <c r="D39" s="262"/>
      <c r="E39" s="265" t="s">
        <v>55</v>
      </c>
      <c r="F39" s="262"/>
      <c r="G39" s="389" t="s">
        <v>1039</v>
      </c>
      <c r="H39" s="389"/>
      <c r="I39" s="389"/>
      <c r="J39" s="389"/>
      <c r="K39" s="260"/>
    </row>
    <row r="40" spans="2:11" s="1" customFormat="1" ht="15" customHeight="1">
      <c r="B40" s="263"/>
      <c r="C40" s="264"/>
      <c r="D40" s="262"/>
      <c r="E40" s="265" t="s">
        <v>115</v>
      </c>
      <c r="F40" s="262"/>
      <c r="G40" s="389" t="s">
        <v>1040</v>
      </c>
      <c r="H40" s="389"/>
      <c r="I40" s="389"/>
      <c r="J40" s="389"/>
      <c r="K40" s="260"/>
    </row>
    <row r="41" spans="2:11" s="1" customFormat="1" ht="15" customHeight="1">
      <c r="B41" s="263"/>
      <c r="C41" s="264"/>
      <c r="D41" s="262"/>
      <c r="E41" s="265" t="s">
        <v>116</v>
      </c>
      <c r="F41" s="262"/>
      <c r="G41" s="389" t="s">
        <v>1041</v>
      </c>
      <c r="H41" s="389"/>
      <c r="I41" s="389"/>
      <c r="J41" s="389"/>
      <c r="K41" s="260"/>
    </row>
    <row r="42" spans="2:11" s="1" customFormat="1" ht="15" customHeight="1">
      <c r="B42" s="263"/>
      <c r="C42" s="264"/>
      <c r="D42" s="262"/>
      <c r="E42" s="265" t="s">
        <v>1042</v>
      </c>
      <c r="F42" s="262"/>
      <c r="G42" s="389" t="s">
        <v>1043</v>
      </c>
      <c r="H42" s="389"/>
      <c r="I42" s="389"/>
      <c r="J42" s="389"/>
      <c r="K42" s="260"/>
    </row>
    <row r="43" spans="2:11" s="1" customFormat="1" ht="15" customHeight="1">
      <c r="B43" s="263"/>
      <c r="C43" s="264"/>
      <c r="D43" s="262"/>
      <c r="E43" s="265"/>
      <c r="F43" s="262"/>
      <c r="G43" s="389" t="s">
        <v>1044</v>
      </c>
      <c r="H43" s="389"/>
      <c r="I43" s="389"/>
      <c r="J43" s="389"/>
      <c r="K43" s="260"/>
    </row>
    <row r="44" spans="2:11" s="1" customFormat="1" ht="15" customHeight="1">
      <c r="B44" s="263"/>
      <c r="C44" s="264"/>
      <c r="D44" s="262"/>
      <c r="E44" s="265" t="s">
        <v>1045</v>
      </c>
      <c r="F44" s="262"/>
      <c r="G44" s="389" t="s">
        <v>1046</v>
      </c>
      <c r="H44" s="389"/>
      <c r="I44" s="389"/>
      <c r="J44" s="389"/>
      <c r="K44" s="260"/>
    </row>
    <row r="45" spans="2:11" s="1" customFormat="1" ht="15" customHeight="1">
      <c r="B45" s="263"/>
      <c r="C45" s="264"/>
      <c r="D45" s="262"/>
      <c r="E45" s="265" t="s">
        <v>118</v>
      </c>
      <c r="F45" s="262"/>
      <c r="G45" s="389" t="s">
        <v>1047</v>
      </c>
      <c r="H45" s="389"/>
      <c r="I45" s="389"/>
      <c r="J45" s="389"/>
      <c r="K45" s="260"/>
    </row>
    <row r="46" spans="2:11" s="1" customFormat="1" ht="12.75" customHeight="1">
      <c r="B46" s="263"/>
      <c r="C46" s="264"/>
      <c r="D46" s="262"/>
      <c r="E46" s="262"/>
      <c r="F46" s="262"/>
      <c r="G46" s="262"/>
      <c r="H46" s="262"/>
      <c r="I46" s="262"/>
      <c r="J46" s="262"/>
      <c r="K46" s="260"/>
    </row>
    <row r="47" spans="2:11" s="1" customFormat="1" ht="15" customHeight="1">
      <c r="B47" s="263"/>
      <c r="C47" s="264"/>
      <c r="D47" s="389" t="s">
        <v>1048</v>
      </c>
      <c r="E47" s="389"/>
      <c r="F47" s="389"/>
      <c r="G47" s="389"/>
      <c r="H47" s="389"/>
      <c r="I47" s="389"/>
      <c r="J47" s="389"/>
      <c r="K47" s="260"/>
    </row>
    <row r="48" spans="2:11" s="1" customFormat="1" ht="15" customHeight="1">
      <c r="B48" s="263"/>
      <c r="C48" s="264"/>
      <c r="D48" s="264"/>
      <c r="E48" s="389" t="s">
        <v>1049</v>
      </c>
      <c r="F48" s="389"/>
      <c r="G48" s="389"/>
      <c r="H48" s="389"/>
      <c r="I48" s="389"/>
      <c r="J48" s="389"/>
      <c r="K48" s="260"/>
    </row>
    <row r="49" spans="2:11" s="1" customFormat="1" ht="15" customHeight="1">
      <c r="B49" s="263"/>
      <c r="C49" s="264"/>
      <c r="D49" s="264"/>
      <c r="E49" s="389" t="s">
        <v>1050</v>
      </c>
      <c r="F49" s="389"/>
      <c r="G49" s="389"/>
      <c r="H49" s="389"/>
      <c r="I49" s="389"/>
      <c r="J49" s="389"/>
      <c r="K49" s="260"/>
    </row>
    <row r="50" spans="2:11" s="1" customFormat="1" ht="15" customHeight="1">
      <c r="B50" s="263"/>
      <c r="C50" s="264"/>
      <c r="D50" s="264"/>
      <c r="E50" s="389" t="s">
        <v>1051</v>
      </c>
      <c r="F50" s="389"/>
      <c r="G50" s="389"/>
      <c r="H50" s="389"/>
      <c r="I50" s="389"/>
      <c r="J50" s="389"/>
      <c r="K50" s="260"/>
    </row>
    <row r="51" spans="2:11" s="1" customFormat="1" ht="15" customHeight="1">
      <c r="B51" s="263"/>
      <c r="C51" s="264"/>
      <c r="D51" s="389" t="s">
        <v>1052</v>
      </c>
      <c r="E51" s="389"/>
      <c r="F51" s="389"/>
      <c r="G51" s="389"/>
      <c r="H51" s="389"/>
      <c r="I51" s="389"/>
      <c r="J51" s="389"/>
      <c r="K51" s="260"/>
    </row>
    <row r="52" spans="2:11" s="1" customFormat="1" ht="25.5" customHeight="1">
      <c r="B52" s="259"/>
      <c r="C52" s="390" t="s">
        <v>1053</v>
      </c>
      <c r="D52" s="390"/>
      <c r="E52" s="390"/>
      <c r="F52" s="390"/>
      <c r="G52" s="390"/>
      <c r="H52" s="390"/>
      <c r="I52" s="390"/>
      <c r="J52" s="390"/>
      <c r="K52" s="260"/>
    </row>
    <row r="53" spans="2:11" s="1" customFormat="1" ht="5.25" customHeight="1">
      <c r="B53" s="259"/>
      <c r="C53" s="261"/>
      <c r="D53" s="261"/>
      <c r="E53" s="261"/>
      <c r="F53" s="261"/>
      <c r="G53" s="261"/>
      <c r="H53" s="261"/>
      <c r="I53" s="261"/>
      <c r="J53" s="261"/>
      <c r="K53" s="260"/>
    </row>
    <row r="54" spans="2:11" s="1" customFormat="1" ht="15" customHeight="1">
      <c r="B54" s="259"/>
      <c r="C54" s="389" t="s">
        <v>1054</v>
      </c>
      <c r="D54" s="389"/>
      <c r="E54" s="389"/>
      <c r="F54" s="389"/>
      <c r="G54" s="389"/>
      <c r="H54" s="389"/>
      <c r="I54" s="389"/>
      <c r="J54" s="389"/>
      <c r="K54" s="260"/>
    </row>
    <row r="55" spans="2:11" s="1" customFormat="1" ht="15" customHeight="1">
      <c r="B55" s="259"/>
      <c r="C55" s="389" t="s">
        <v>1055</v>
      </c>
      <c r="D55" s="389"/>
      <c r="E55" s="389"/>
      <c r="F55" s="389"/>
      <c r="G55" s="389"/>
      <c r="H55" s="389"/>
      <c r="I55" s="389"/>
      <c r="J55" s="389"/>
      <c r="K55" s="260"/>
    </row>
    <row r="56" spans="2:11" s="1" customFormat="1" ht="12.75" customHeight="1">
      <c r="B56" s="259"/>
      <c r="C56" s="262"/>
      <c r="D56" s="262"/>
      <c r="E56" s="262"/>
      <c r="F56" s="262"/>
      <c r="G56" s="262"/>
      <c r="H56" s="262"/>
      <c r="I56" s="262"/>
      <c r="J56" s="262"/>
      <c r="K56" s="260"/>
    </row>
    <row r="57" spans="2:11" s="1" customFormat="1" ht="15" customHeight="1">
      <c r="B57" s="259"/>
      <c r="C57" s="389" t="s">
        <v>1056</v>
      </c>
      <c r="D57" s="389"/>
      <c r="E57" s="389"/>
      <c r="F57" s="389"/>
      <c r="G57" s="389"/>
      <c r="H57" s="389"/>
      <c r="I57" s="389"/>
      <c r="J57" s="389"/>
      <c r="K57" s="260"/>
    </row>
    <row r="58" spans="2:11" s="1" customFormat="1" ht="15" customHeight="1">
      <c r="B58" s="259"/>
      <c r="C58" s="264"/>
      <c r="D58" s="389" t="s">
        <v>1057</v>
      </c>
      <c r="E58" s="389"/>
      <c r="F58" s="389"/>
      <c r="G58" s="389"/>
      <c r="H58" s="389"/>
      <c r="I58" s="389"/>
      <c r="J58" s="389"/>
      <c r="K58" s="260"/>
    </row>
    <row r="59" spans="2:11" s="1" customFormat="1" ht="15" customHeight="1">
      <c r="B59" s="259"/>
      <c r="C59" s="264"/>
      <c r="D59" s="389" t="s">
        <v>1058</v>
      </c>
      <c r="E59" s="389"/>
      <c r="F59" s="389"/>
      <c r="G59" s="389"/>
      <c r="H59" s="389"/>
      <c r="I59" s="389"/>
      <c r="J59" s="389"/>
      <c r="K59" s="260"/>
    </row>
    <row r="60" spans="2:11" s="1" customFormat="1" ht="15" customHeight="1">
      <c r="B60" s="259"/>
      <c r="C60" s="264"/>
      <c r="D60" s="389" t="s">
        <v>1059</v>
      </c>
      <c r="E60" s="389"/>
      <c r="F60" s="389"/>
      <c r="G60" s="389"/>
      <c r="H60" s="389"/>
      <c r="I60" s="389"/>
      <c r="J60" s="389"/>
      <c r="K60" s="260"/>
    </row>
    <row r="61" spans="2:11" s="1" customFormat="1" ht="15" customHeight="1">
      <c r="B61" s="259"/>
      <c r="C61" s="264"/>
      <c r="D61" s="389" t="s">
        <v>1060</v>
      </c>
      <c r="E61" s="389"/>
      <c r="F61" s="389"/>
      <c r="G61" s="389"/>
      <c r="H61" s="389"/>
      <c r="I61" s="389"/>
      <c r="J61" s="389"/>
      <c r="K61" s="260"/>
    </row>
    <row r="62" spans="2:11" s="1" customFormat="1" ht="15" customHeight="1">
      <c r="B62" s="259"/>
      <c r="C62" s="264"/>
      <c r="D62" s="391" t="s">
        <v>1061</v>
      </c>
      <c r="E62" s="391"/>
      <c r="F62" s="391"/>
      <c r="G62" s="391"/>
      <c r="H62" s="391"/>
      <c r="I62" s="391"/>
      <c r="J62" s="391"/>
      <c r="K62" s="260"/>
    </row>
    <row r="63" spans="2:11" s="1" customFormat="1" ht="15" customHeight="1">
      <c r="B63" s="259"/>
      <c r="C63" s="264"/>
      <c r="D63" s="389" t="s">
        <v>1062</v>
      </c>
      <c r="E63" s="389"/>
      <c r="F63" s="389"/>
      <c r="G63" s="389"/>
      <c r="H63" s="389"/>
      <c r="I63" s="389"/>
      <c r="J63" s="389"/>
      <c r="K63" s="260"/>
    </row>
    <row r="64" spans="2:11" s="1" customFormat="1" ht="12.75" customHeight="1">
      <c r="B64" s="259"/>
      <c r="C64" s="264"/>
      <c r="D64" s="264"/>
      <c r="E64" s="267"/>
      <c r="F64" s="264"/>
      <c r="G64" s="264"/>
      <c r="H64" s="264"/>
      <c r="I64" s="264"/>
      <c r="J64" s="264"/>
      <c r="K64" s="260"/>
    </row>
    <row r="65" spans="2:11" s="1" customFormat="1" ht="15" customHeight="1">
      <c r="B65" s="259"/>
      <c r="C65" s="264"/>
      <c r="D65" s="389" t="s">
        <v>1063</v>
      </c>
      <c r="E65" s="389"/>
      <c r="F65" s="389"/>
      <c r="G65" s="389"/>
      <c r="H65" s="389"/>
      <c r="I65" s="389"/>
      <c r="J65" s="389"/>
      <c r="K65" s="260"/>
    </row>
    <row r="66" spans="2:11" s="1" customFormat="1" ht="15" customHeight="1">
      <c r="B66" s="259"/>
      <c r="C66" s="264"/>
      <c r="D66" s="391" t="s">
        <v>1064</v>
      </c>
      <c r="E66" s="391"/>
      <c r="F66" s="391"/>
      <c r="G66" s="391"/>
      <c r="H66" s="391"/>
      <c r="I66" s="391"/>
      <c r="J66" s="391"/>
      <c r="K66" s="260"/>
    </row>
    <row r="67" spans="2:11" s="1" customFormat="1" ht="15" customHeight="1">
      <c r="B67" s="259"/>
      <c r="C67" s="264"/>
      <c r="D67" s="389" t="s">
        <v>1065</v>
      </c>
      <c r="E67" s="389"/>
      <c r="F67" s="389"/>
      <c r="G67" s="389"/>
      <c r="H67" s="389"/>
      <c r="I67" s="389"/>
      <c r="J67" s="389"/>
      <c r="K67" s="260"/>
    </row>
    <row r="68" spans="2:11" s="1" customFormat="1" ht="15" customHeight="1">
      <c r="B68" s="259"/>
      <c r="C68" s="264"/>
      <c r="D68" s="389" t="s">
        <v>1066</v>
      </c>
      <c r="E68" s="389"/>
      <c r="F68" s="389"/>
      <c r="G68" s="389"/>
      <c r="H68" s="389"/>
      <c r="I68" s="389"/>
      <c r="J68" s="389"/>
      <c r="K68" s="260"/>
    </row>
    <row r="69" spans="2:11" s="1" customFormat="1" ht="15" customHeight="1">
      <c r="B69" s="259"/>
      <c r="C69" s="264"/>
      <c r="D69" s="389" t="s">
        <v>1067</v>
      </c>
      <c r="E69" s="389"/>
      <c r="F69" s="389"/>
      <c r="G69" s="389"/>
      <c r="H69" s="389"/>
      <c r="I69" s="389"/>
      <c r="J69" s="389"/>
      <c r="K69" s="260"/>
    </row>
    <row r="70" spans="2:11" s="1" customFormat="1" ht="15" customHeight="1">
      <c r="B70" s="259"/>
      <c r="C70" s="264"/>
      <c r="D70" s="389" t="s">
        <v>1068</v>
      </c>
      <c r="E70" s="389"/>
      <c r="F70" s="389"/>
      <c r="G70" s="389"/>
      <c r="H70" s="389"/>
      <c r="I70" s="389"/>
      <c r="J70" s="389"/>
      <c r="K70" s="260"/>
    </row>
    <row r="71" spans="2:11" s="1" customFormat="1" ht="12.75" customHeight="1">
      <c r="B71" s="268"/>
      <c r="C71" s="269"/>
      <c r="D71" s="269"/>
      <c r="E71" s="269"/>
      <c r="F71" s="269"/>
      <c r="G71" s="269"/>
      <c r="H71" s="269"/>
      <c r="I71" s="269"/>
      <c r="J71" s="269"/>
      <c r="K71" s="270"/>
    </row>
    <row r="72" spans="2:11" s="1" customFormat="1" ht="18.75" customHeight="1">
      <c r="B72" s="271"/>
      <c r="C72" s="271"/>
      <c r="D72" s="271"/>
      <c r="E72" s="271"/>
      <c r="F72" s="271"/>
      <c r="G72" s="271"/>
      <c r="H72" s="271"/>
      <c r="I72" s="271"/>
      <c r="J72" s="271"/>
      <c r="K72" s="272"/>
    </row>
    <row r="73" spans="2:11" s="1" customFormat="1" ht="18.75" customHeight="1">
      <c r="B73" s="272"/>
      <c r="C73" s="272"/>
      <c r="D73" s="272"/>
      <c r="E73" s="272"/>
      <c r="F73" s="272"/>
      <c r="G73" s="272"/>
      <c r="H73" s="272"/>
      <c r="I73" s="272"/>
      <c r="J73" s="272"/>
      <c r="K73" s="272"/>
    </row>
    <row r="74" spans="2:11" s="1" customFormat="1" ht="7.5" customHeight="1">
      <c r="B74" s="273"/>
      <c r="C74" s="274"/>
      <c r="D74" s="274"/>
      <c r="E74" s="274"/>
      <c r="F74" s="274"/>
      <c r="G74" s="274"/>
      <c r="H74" s="274"/>
      <c r="I74" s="274"/>
      <c r="J74" s="274"/>
      <c r="K74" s="275"/>
    </row>
    <row r="75" spans="2:11" s="1" customFormat="1" ht="45" customHeight="1">
      <c r="B75" s="276"/>
      <c r="C75" s="384" t="s">
        <v>1069</v>
      </c>
      <c r="D75" s="384"/>
      <c r="E75" s="384"/>
      <c r="F75" s="384"/>
      <c r="G75" s="384"/>
      <c r="H75" s="384"/>
      <c r="I75" s="384"/>
      <c r="J75" s="384"/>
      <c r="K75" s="277"/>
    </row>
    <row r="76" spans="2:11" s="1" customFormat="1" ht="17.25" customHeight="1">
      <c r="B76" s="276"/>
      <c r="C76" s="278" t="s">
        <v>1070</v>
      </c>
      <c r="D76" s="278"/>
      <c r="E76" s="278"/>
      <c r="F76" s="278" t="s">
        <v>1071</v>
      </c>
      <c r="G76" s="279"/>
      <c r="H76" s="278" t="s">
        <v>55</v>
      </c>
      <c r="I76" s="278" t="s">
        <v>58</v>
      </c>
      <c r="J76" s="278" t="s">
        <v>1072</v>
      </c>
      <c r="K76" s="277"/>
    </row>
    <row r="77" spans="2:11" s="1" customFormat="1" ht="17.25" customHeight="1">
      <c r="B77" s="276"/>
      <c r="C77" s="280" t="s">
        <v>1073</v>
      </c>
      <c r="D77" s="280"/>
      <c r="E77" s="280"/>
      <c r="F77" s="281" t="s">
        <v>1074</v>
      </c>
      <c r="G77" s="282"/>
      <c r="H77" s="280"/>
      <c r="I77" s="280"/>
      <c r="J77" s="280" t="s">
        <v>1075</v>
      </c>
      <c r="K77" s="277"/>
    </row>
    <row r="78" spans="2:11" s="1" customFormat="1" ht="5.25" customHeight="1">
      <c r="B78" s="276"/>
      <c r="C78" s="283"/>
      <c r="D78" s="283"/>
      <c r="E78" s="283"/>
      <c r="F78" s="283"/>
      <c r="G78" s="284"/>
      <c r="H78" s="283"/>
      <c r="I78" s="283"/>
      <c r="J78" s="283"/>
      <c r="K78" s="277"/>
    </row>
    <row r="79" spans="2:11" s="1" customFormat="1" ht="15" customHeight="1">
      <c r="B79" s="276"/>
      <c r="C79" s="265" t="s">
        <v>54</v>
      </c>
      <c r="D79" s="285"/>
      <c r="E79" s="285"/>
      <c r="F79" s="286" t="s">
        <v>1076</v>
      </c>
      <c r="G79" s="287"/>
      <c r="H79" s="265" t="s">
        <v>1077</v>
      </c>
      <c r="I79" s="265" t="s">
        <v>1078</v>
      </c>
      <c r="J79" s="265">
        <v>20</v>
      </c>
      <c r="K79" s="277"/>
    </row>
    <row r="80" spans="2:11" s="1" customFormat="1" ht="15" customHeight="1">
      <c r="B80" s="276"/>
      <c r="C80" s="265" t="s">
        <v>1079</v>
      </c>
      <c r="D80" s="265"/>
      <c r="E80" s="265"/>
      <c r="F80" s="286" t="s">
        <v>1076</v>
      </c>
      <c r="G80" s="287"/>
      <c r="H80" s="265" t="s">
        <v>1080</v>
      </c>
      <c r="I80" s="265" t="s">
        <v>1078</v>
      </c>
      <c r="J80" s="265">
        <v>120</v>
      </c>
      <c r="K80" s="277"/>
    </row>
    <row r="81" spans="2:11" s="1" customFormat="1" ht="15" customHeight="1">
      <c r="B81" s="288"/>
      <c r="C81" s="265" t="s">
        <v>1081</v>
      </c>
      <c r="D81" s="265"/>
      <c r="E81" s="265"/>
      <c r="F81" s="286" t="s">
        <v>1082</v>
      </c>
      <c r="G81" s="287"/>
      <c r="H81" s="265" t="s">
        <v>1083</v>
      </c>
      <c r="I81" s="265" t="s">
        <v>1078</v>
      </c>
      <c r="J81" s="265">
        <v>50</v>
      </c>
      <c r="K81" s="277"/>
    </row>
    <row r="82" spans="2:11" s="1" customFormat="1" ht="15" customHeight="1">
      <c r="B82" s="288"/>
      <c r="C82" s="265" t="s">
        <v>1084</v>
      </c>
      <c r="D82" s="265"/>
      <c r="E82" s="265"/>
      <c r="F82" s="286" t="s">
        <v>1076</v>
      </c>
      <c r="G82" s="287"/>
      <c r="H82" s="265" t="s">
        <v>1085</v>
      </c>
      <c r="I82" s="265" t="s">
        <v>1086</v>
      </c>
      <c r="J82" s="265"/>
      <c r="K82" s="277"/>
    </row>
    <row r="83" spans="2:11" s="1" customFormat="1" ht="15" customHeight="1">
      <c r="B83" s="288"/>
      <c r="C83" s="289" t="s">
        <v>1087</v>
      </c>
      <c r="D83" s="289"/>
      <c r="E83" s="289"/>
      <c r="F83" s="290" t="s">
        <v>1082</v>
      </c>
      <c r="G83" s="289"/>
      <c r="H83" s="289" t="s">
        <v>1088</v>
      </c>
      <c r="I83" s="289" t="s">
        <v>1078</v>
      </c>
      <c r="J83" s="289">
        <v>15</v>
      </c>
      <c r="K83" s="277"/>
    </row>
    <row r="84" spans="2:11" s="1" customFormat="1" ht="15" customHeight="1">
      <c r="B84" s="288"/>
      <c r="C84" s="289" t="s">
        <v>1089</v>
      </c>
      <c r="D84" s="289"/>
      <c r="E84" s="289"/>
      <c r="F84" s="290" t="s">
        <v>1082</v>
      </c>
      <c r="G84" s="289"/>
      <c r="H84" s="289" t="s">
        <v>1090</v>
      </c>
      <c r="I84" s="289" t="s">
        <v>1078</v>
      </c>
      <c r="J84" s="289">
        <v>15</v>
      </c>
      <c r="K84" s="277"/>
    </row>
    <row r="85" spans="2:11" s="1" customFormat="1" ht="15" customHeight="1">
      <c r="B85" s="288"/>
      <c r="C85" s="289" t="s">
        <v>1091</v>
      </c>
      <c r="D85" s="289"/>
      <c r="E85" s="289"/>
      <c r="F85" s="290" t="s">
        <v>1082</v>
      </c>
      <c r="G85" s="289"/>
      <c r="H85" s="289" t="s">
        <v>1092</v>
      </c>
      <c r="I85" s="289" t="s">
        <v>1078</v>
      </c>
      <c r="J85" s="289">
        <v>20</v>
      </c>
      <c r="K85" s="277"/>
    </row>
    <row r="86" spans="2:11" s="1" customFormat="1" ht="15" customHeight="1">
      <c r="B86" s="288"/>
      <c r="C86" s="289" t="s">
        <v>1093</v>
      </c>
      <c r="D86" s="289"/>
      <c r="E86" s="289"/>
      <c r="F86" s="290" t="s">
        <v>1082</v>
      </c>
      <c r="G86" s="289"/>
      <c r="H86" s="289" t="s">
        <v>1094</v>
      </c>
      <c r="I86" s="289" t="s">
        <v>1078</v>
      </c>
      <c r="J86" s="289">
        <v>20</v>
      </c>
      <c r="K86" s="277"/>
    </row>
    <row r="87" spans="2:11" s="1" customFormat="1" ht="15" customHeight="1">
      <c r="B87" s="288"/>
      <c r="C87" s="265" t="s">
        <v>1095</v>
      </c>
      <c r="D87" s="265"/>
      <c r="E87" s="265"/>
      <c r="F87" s="286" t="s">
        <v>1082</v>
      </c>
      <c r="G87" s="287"/>
      <c r="H87" s="265" t="s">
        <v>1096</v>
      </c>
      <c r="I87" s="265" t="s">
        <v>1078</v>
      </c>
      <c r="J87" s="265">
        <v>50</v>
      </c>
      <c r="K87" s="277"/>
    </row>
    <row r="88" spans="2:11" s="1" customFormat="1" ht="15" customHeight="1">
      <c r="B88" s="288"/>
      <c r="C88" s="265" t="s">
        <v>1097</v>
      </c>
      <c r="D88" s="265"/>
      <c r="E88" s="265"/>
      <c r="F88" s="286" t="s">
        <v>1082</v>
      </c>
      <c r="G88" s="287"/>
      <c r="H88" s="265" t="s">
        <v>1098</v>
      </c>
      <c r="I88" s="265" t="s">
        <v>1078</v>
      </c>
      <c r="J88" s="265">
        <v>20</v>
      </c>
      <c r="K88" s="277"/>
    </row>
    <row r="89" spans="2:11" s="1" customFormat="1" ht="15" customHeight="1">
      <c r="B89" s="288"/>
      <c r="C89" s="265" t="s">
        <v>1099</v>
      </c>
      <c r="D89" s="265"/>
      <c r="E89" s="265"/>
      <c r="F89" s="286" t="s">
        <v>1082</v>
      </c>
      <c r="G89" s="287"/>
      <c r="H89" s="265" t="s">
        <v>1100</v>
      </c>
      <c r="I89" s="265" t="s">
        <v>1078</v>
      </c>
      <c r="J89" s="265">
        <v>20</v>
      </c>
      <c r="K89" s="277"/>
    </row>
    <row r="90" spans="2:11" s="1" customFormat="1" ht="15" customHeight="1">
      <c r="B90" s="288"/>
      <c r="C90" s="265" t="s">
        <v>1101</v>
      </c>
      <c r="D90" s="265"/>
      <c r="E90" s="265"/>
      <c r="F90" s="286" t="s">
        <v>1082</v>
      </c>
      <c r="G90" s="287"/>
      <c r="H90" s="265" t="s">
        <v>1102</v>
      </c>
      <c r="I90" s="265" t="s">
        <v>1078</v>
      </c>
      <c r="J90" s="265">
        <v>50</v>
      </c>
      <c r="K90" s="277"/>
    </row>
    <row r="91" spans="2:11" s="1" customFormat="1" ht="15" customHeight="1">
      <c r="B91" s="288"/>
      <c r="C91" s="265" t="s">
        <v>1103</v>
      </c>
      <c r="D91" s="265"/>
      <c r="E91" s="265"/>
      <c r="F91" s="286" t="s">
        <v>1082</v>
      </c>
      <c r="G91" s="287"/>
      <c r="H91" s="265" t="s">
        <v>1103</v>
      </c>
      <c r="I91" s="265" t="s">
        <v>1078</v>
      </c>
      <c r="J91" s="265">
        <v>50</v>
      </c>
      <c r="K91" s="277"/>
    </row>
    <row r="92" spans="2:11" s="1" customFormat="1" ht="15" customHeight="1">
      <c r="B92" s="288"/>
      <c r="C92" s="265" t="s">
        <v>1104</v>
      </c>
      <c r="D92" s="265"/>
      <c r="E92" s="265"/>
      <c r="F92" s="286" t="s">
        <v>1082</v>
      </c>
      <c r="G92" s="287"/>
      <c r="H92" s="265" t="s">
        <v>1105</v>
      </c>
      <c r="I92" s="265" t="s">
        <v>1078</v>
      </c>
      <c r="J92" s="265">
        <v>255</v>
      </c>
      <c r="K92" s="277"/>
    </row>
    <row r="93" spans="2:11" s="1" customFormat="1" ht="15" customHeight="1">
      <c r="B93" s="288"/>
      <c r="C93" s="265" t="s">
        <v>1106</v>
      </c>
      <c r="D93" s="265"/>
      <c r="E93" s="265"/>
      <c r="F93" s="286" t="s">
        <v>1076</v>
      </c>
      <c r="G93" s="287"/>
      <c r="H93" s="265" t="s">
        <v>1107</v>
      </c>
      <c r="I93" s="265" t="s">
        <v>1108</v>
      </c>
      <c r="J93" s="265"/>
      <c r="K93" s="277"/>
    </row>
    <row r="94" spans="2:11" s="1" customFormat="1" ht="15" customHeight="1">
      <c r="B94" s="288"/>
      <c r="C94" s="265" t="s">
        <v>1109</v>
      </c>
      <c r="D94" s="265"/>
      <c r="E94" s="265"/>
      <c r="F94" s="286" t="s">
        <v>1076</v>
      </c>
      <c r="G94" s="287"/>
      <c r="H94" s="265" t="s">
        <v>1110</v>
      </c>
      <c r="I94" s="265" t="s">
        <v>1111</v>
      </c>
      <c r="J94" s="265"/>
      <c r="K94" s="277"/>
    </row>
    <row r="95" spans="2:11" s="1" customFormat="1" ht="15" customHeight="1">
      <c r="B95" s="288"/>
      <c r="C95" s="265" t="s">
        <v>1112</v>
      </c>
      <c r="D95" s="265"/>
      <c r="E95" s="265"/>
      <c r="F95" s="286" t="s">
        <v>1076</v>
      </c>
      <c r="G95" s="287"/>
      <c r="H95" s="265" t="s">
        <v>1112</v>
      </c>
      <c r="I95" s="265" t="s">
        <v>1111</v>
      </c>
      <c r="J95" s="265"/>
      <c r="K95" s="277"/>
    </row>
    <row r="96" spans="2:11" s="1" customFormat="1" ht="15" customHeight="1">
      <c r="B96" s="288"/>
      <c r="C96" s="265" t="s">
        <v>39</v>
      </c>
      <c r="D96" s="265"/>
      <c r="E96" s="265"/>
      <c r="F96" s="286" t="s">
        <v>1076</v>
      </c>
      <c r="G96" s="287"/>
      <c r="H96" s="265" t="s">
        <v>1113</v>
      </c>
      <c r="I96" s="265" t="s">
        <v>1111</v>
      </c>
      <c r="J96" s="265"/>
      <c r="K96" s="277"/>
    </row>
    <row r="97" spans="2:11" s="1" customFormat="1" ht="15" customHeight="1">
      <c r="B97" s="288"/>
      <c r="C97" s="265" t="s">
        <v>49</v>
      </c>
      <c r="D97" s="265"/>
      <c r="E97" s="265"/>
      <c r="F97" s="286" t="s">
        <v>1076</v>
      </c>
      <c r="G97" s="287"/>
      <c r="H97" s="265" t="s">
        <v>1114</v>
      </c>
      <c r="I97" s="265" t="s">
        <v>1111</v>
      </c>
      <c r="J97" s="265"/>
      <c r="K97" s="277"/>
    </row>
    <row r="98" spans="2:11" s="1" customFormat="1" ht="15" customHeight="1">
      <c r="B98" s="291"/>
      <c r="C98" s="292"/>
      <c r="D98" s="292"/>
      <c r="E98" s="292"/>
      <c r="F98" s="292"/>
      <c r="G98" s="292"/>
      <c r="H98" s="292"/>
      <c r="I98" s="292"/>
      <c r="J98" s="292"/>
      <c r="K98" s="293"/>
    </row>
    <row r="99" spans="2:11" s="1" customFormat="1" ht="18.75" customHeight="1">
      <c r="B99" s="294"/>
      <c r="C99" s="295"/>
      <c r="D99" s="295"/>
      <c r="E99" s="295"/>
      <c r="F99" s="295"/>
      <c r="G99" s="295"/>
      <c r="H99" s="295"/>
      <c r="I99" s="295"/>
      <c r="J99" s="295"/>
      <c r="K99" s="294"/>
    </row>
    <row r="100" spans="2:11" s="1" customFormat="1" ht="18.75" customHeight="1">
      <c r="B100" s="272"/>
      <c r="C100" s="272"/>
      <c r="D100" s="272"/>
      <c r="E100" s="272"/>
      <c r="F100" s="272"/>
      <c r="G100" s="272"/>
      <c r="H100" s="272"/>
      <c r="I100" s="272"/>
      <c r="J100" s="272"/>
      <c r="K100" s="272"/>
    </row>
    <row r="101" spans="2:11" s="1" customFormat="1" ht="7.5" customHeight="1">
      <c r="B101" s="273"/>
      <c r="C101" s="274"/>
      <c r="D101" s="274"/>
      <c r="E101" s="274"/>
      <c r="F101" s="274"/>
      <c r="G101" s="274"/>
      <c r="H101" s="274"/>
      <c r="I101" s="274"/>
      <c r="J101" s="274"/>
      <c r="K101" s="275"/>
    </row>
    <row r="102" spans="2:11" s="1" customFormat="1" ht="45" customHeight="1">
      <c r="B102" s="276"/>
      <c r="C102" s="384" t="s">
        <v>1115</v>
      </c>
      <c r="D102" s="384"/>
      <c r="E102" s="384"/>
      <c r="F102" s="384"/>
      <c r="G102" s="384"/>
      <c r="H102" s="384"/>
      <c r="I102" s="384"/>
      <c r="J102" s="384"/>
      <c r="K102" s="277"/>
    </row>
    <row r="103" spans="2:11" s="1" customFormat="1" ht="17.25" customHeight="1">
      <c r="B103" s="276"/>
      <c r="C103" s="278" t="s">
        <v>1070</v>
      </c>
      <c r="D103" s="278"/>
      <c r="E103" s="278"/>
      <c r="F103" s="278" t="s">
        <v>1071</v>
      </c>
      <c r="G103" s="279"/>
      <c r="H103" s="278" t="s">
        <v>55</v>
      </c>
      <c r="I103" s="278" t="s">
        <v>58</v>
      </c>
      <c r="J103" s="278" t="s">
        <v>1072</v>
      </c>
      <c r="K103" s="277"/>
    </row>
    <row r="104" spans="2:11" s="1" customFormat="1" ht="17.25" customHeight="1">
      <c r="B104" s="276"/>
      <c r="C104" s="280" t="s">
        <v>1073</v>
      </c>
      <c r="D104" s="280"/>
      <c r="E104" s="280"/>
      <c r="F104" s="281" t="s">
        <v>1074</v>
      </c>
      <c r="G104" s="282"/>
      <c r="H104" s="280"/>
      <c r="I104" s="280"/>
      <c r="J104" s="280" t="s">
        <v>1075</v>
      </c>
      <c r="K104" s="277"/>
    </row>
    <row r="105" spans="2:11" s="1" customFormat="1" ht="5.25" customHeight="1">
      <c r="B105" s="276"/>
      <c r="C105" s="278"/>
      <c r="D105" s="278"/>
      <c r="E105" s="278"/>
      <c r="F105" s="278"/>
      <c r="G105" s="296"/>
      <c r="H105" s="278"/>
      <c r="I105" s="278"/>
      <c r="J105" s="278"/>
      <c r="K105" s="277"/>
    </row>
    <row r="106" spans="2:11" s="1" customFormat="1" ht="15" customHeight="1">
      <c r="B106" s="276"/>
      <c r="C106" s="265" t="s">
        <v>54</v>
      </c>
      <c r="D106" s="285"/>
      <c r="E106" s="285"/>
      <c r="F106" s="286" t="s">
        <v>1076</v>
      </c>
      <c r="G106" s="265"/>
      <c r="H106" s="265" t="s">
        <v>1116</v>
      </c>
      <c r="I106" s="265" t="s">
        <v>1078</v>
      </c>
      <c r="J106" s="265">
        <v>20</v>
      </c>
      <c r="K106" s="277"/>
    </row>
    <row r="107" spans="2:11" s="1" customFormat="1" ht="15" customHeight="1">
      <c r="B107" s="276"/>
      <c r="C107" s="265" t="s">
        <v>1079</v>
      </c>
      <c r="D107" s="265"/>
      <c r="E107" s="265"/>
      <c r="F107" s="286" t="s">
        <v>1076</v>
      </c>
      <c r="G107" s="265"/>
      <c r="H107" s="265" t="s">
        <v>1116</v>
      </c>
      <c r="I107" s="265" t="s">
        <v>1078</v>
      </c>
      <c r="J107" s="265">
        <v>120</v>
      </c>
      <c r="K107" s="277"/>
    </row>
    <row r="108" spans="2:11" s="1" customFormat="1" ht="15" customHeight="1">
      <c r="B108" s="288"/>
      <c r="C108" s="265" t="s">
        <v>1081</v>
      </c>
      <c r="D108" s="265"/>
      <c r="E108" s="265"/>
      <c r="F108" s="286" t="s">
        <v>1082</v>
      </c>
      <c r="G108" s="265"/>
      <c r="H108" s="265" t="s">
        <v>1116</v>
      </c>
      <c r="I108" s="265" t="s">
        <v>1078</v>
      </c>
      <c r="J108" s="265">
        <v>50</v>
      </c>
      <c r="K108" s="277"/>
    </row>
    <row r="109" spans="2:11" s="1" customFormat="1" ht="15" customHeight="1">
      <c r="B109" s="288"/>
      <c r="C109" s="265" t="s">
        <v>1084</v>
      </c>
      <c r="D109" s="265"/>
      <c r="E109" s="265"/>
      <c r="F109" s="286" t="s">
        <v>1076</v>
      </c>
      <c r="G109" s="265"/>
      <c r="H109" s="265" t="s">
        <v>1116</v>
      </c>
      <c r="I109" s="265" t="s">
        <v>1086</v>
      </c>
      <c r="J109" s="265"/>
      <c r="K109" s="277"/>
    </row>
    <row r="110" spans="2:11" s="1" customFormat="1" ht="15" customHeight="1">
      <c r="B110" s="288"/>
      <c r="C110" s="265" t="s">
        <v>1095</v>
      </c>
      <c r="D110" s="265"/>
      <c r="E110" s="265"/>
      <c r="F110" s="286" t="s">
        <v>1082</v>
      </c>
      <c r="G110" s="265"/>
      <c r="H110" s="265" t="s">
        <v>1116</v>
      </c>
      <c r="I110" s="265" t="s">
        <v>1078</v>
      </c>
      <c r="J110" s="265">
        <v>50</v>
      </c>
      <c r="K110" s="277"/>
    </row>
    <row r="111" spans="2:11" s="1" customFormat="1" ht="15" customHeight="1">
      <c r="B111" s="288"/>
      <c r="C111" s="265" t="s">
        <v>1103</v>
      </c>
      <c r="D111" s="265"/>
      <c r="E111" s="265"/>
      <c r="F111" s="286" t="s">
        <v>1082</v>
      </c>
      <c r="G111" s="265"/>
      <c r="H111" s="265" t="s">
        <v>1116</v>
      </c>
      <c r="I111" s="265" t="s">
        <v>1078</v>
      </c>
      <c r="J111" s="265">
        <v>50</v>
      </c>
      <c r="K111" s="277"/>
    </row>
    <row r="112" spans="2:11" s="1" customFormat="1" ht="15" customHeight="1">
      <c r="B112" s="288"/>
      <c r="C112" s="265" t="s">
        <v>1101</v>
      </c>
      <c r="D112" s="265"/>
      <c r="E112" s="265"/>
      <c r="F112" s="286" t="s">
        <v>1082</v>
      </c>
      <c r="G112" s="265"/>
      <c r="H112" s="265" t="s">
        <v>1116</v>
      </c>
      <c r="I112" s="265" t="s">
        <v>1078</v>
      </c>
      <c r="J112" s="265">
        <v>50</v>
      </c>
      <c r="K112" s="277"/>
    </row>
    <row r="113" spans="2:11" s="1" customFormat="1" ht="15" customHeight="1">
      <c r="B113" s="288"/>
      <c r="C113" s="265" t="s">
        <v>54</v>
      </c>
      <c r="D113" s="265"/>
      <c r="E113" s="265"/>
      <c r="F113" s="286" t="s">
        <v>1076</v>
      </c>
      <c r="G113" s="265"/>
      <c r="H113" s="265" t="s">
        <v>1117</v>
      </c>
      <c r="I113" s="265" t="s">
        <v>1078</v>
      </c>
      <c r="J113" s="265">
        <v>20</v>
      </c>
      <c r="K113" s="277"/>
    </row>
    <row r="114" spans="2:11" s="1" customFormat="1" ht="15" customHeight="1">
      <c r="B114" s="288"/>
      <c r="C114" s="265" t="s">
        <v>1118</v>
      </c>
      <c r="D114" s="265"/>
      <c r="E114" s="265"/>
      <c r="F114" s="286" t="s">
        <v>1076</v>
      </c>
      <c r="G114" s="265"/>
      <c r="H114" s="265" t="s">
        <v>1119</v>
      </c>
      <c r="I114" s="265" t="s">
        <v>1078</v>
      </c>
      <c r="J114" s="265">
        <v>120</v>
      </c>
      <c r="K114" s="277"/>
    </row>
    <row r="115" spans="2:11" s="1" customFormat="1" ht="15" customHeight="1">
      <c r="B115" s="288"/>
      <c r="C115" s="265" t="s">
        <v>39</v>
      </c>
      <c r="D115" s="265"/>
      <c r="E115" s="265"/>
      <c r="F115" s="286" t="s">
        <v>1076</v>
      </c>
      <c r="G115" s="265"/>
      <c r="H115" s="265" t="s">
        <v>1120</v>
      </c>
      <c r="I115" s="265" t="s">
        <v>1111</v>
      </c>
      <c r="J115" s="265"/>
      <c r="K115" s="277"/>
    </row>
    <row r="116" spans="2:11" s="1" customFormat="1" ht="15" customHeight="1">
      <c r="B116" s="288"/>
      <c r="C116" s="265" t="s">
        <v>49</v>
      </c>
      <c r="D116" s="265"/>
      <c r="E116" s="265"/>
      <c r="F116" s="286" t="s">
        <v>1076</v>
      </c>
      <c r="G116" s="265"/>
      <c r="H116" s="265" t="s">
        <v>1121</v>
      </c>
      <c r="I116" s="265" t="s">
        <v>1111</v>
      </c>
      <c r="J116" s="265"/>
      <c r="K116" s="277"/>
    </row>
    <row r="117" spans="2:11" s="1" customFormat="1" ht="15" customHeight="1">
      <c r="B117" s="288"/>
      <c r="C117" s="265" t="s">
        <v>58</v>
      </c>
      <c r="D117" s="265"/>
      <c r="E117" s="265"/>
      <c r="F117" s="286" t="s">
        <v>1076</v>
      </c>
      <c r="G117" s="265"/>
      <c r="H117" s="265" t="s">
        <v>1122</v>
      </c>
      <c r="I117" s="265" t="s">
        <v>1123</v>
      </c>
      <c r="J117" s="265"/>
      <c r="K117" s="277"/>
    </row>
    <row r="118" spans="2:11" s="1" customFormat="1" ht="15" customHeight="1">
      <c r="B118" s="291"/>
      <c r="C118" s="297"/>
      <c r="D118" s="297"/>
      <c r="E118" s="297"/>
      <c r="F118" s="297"/>
      <c r="G118" s="297"/>
      <c r="H118" s="297"/>
      <c r="I118" s="297"/>
      <c r="J118" s="297"/>
      <c r="K118" s="293"/>
    </row>
    <row r="119" spans="2:11" s="1" customFormat="1" ht="18.75" customHeight="1">
      <c r="B119" s="298"/>
      <c r="C119" s="299"/>
      <c r="D119" s="299"/>
      <c r="E119" s="299"/>
      <c r="F119" s="300"/>
      <c r="G119" s="299"/>
      <c r="H119" s="299"/>
      <c r="I119" s="299"/>
      <c r="J119" s="299"/>
      <c r="K119" s="298"/>
    </row>
    <row r="120" spans="2:11" s="1" customFormat="1" ht="18.75" customHeight="1">
      <c r="B120" s="272"/>
      <c r="C120" s="272"/>
      <c r="D120" s="272"/>
      <c r="E120" s="272"/>
      <c r="F120" s="272"/>
      <c r="G120" s="272"/>
      <c r="H120" s="272"/>
      <c r="I120" s="272"/>
      <c r="J120" s="272"/>
      <c r="K120" s="272"/>
    </row>
    <row r="121" spans="2:11" s="1" customFormat="1" ht="7.5" customHeight="1">
      <c r="B121" s="301"/>
      <c r="C121" s="302"/>
      <c r="D121" s="302"/>
      <c r="E121" s="302"/>
      <c r="F121" s="302"/>
      <c r="G121" s="302"/>
      <c r="H121" s="302"/>
      <c r="I121" s="302"/>
      <c r="J121" s="302"/>
      <c r="K121" s="303"/>
    </row>
    <row r="122" spans="2:11" s="1" customFormat="1" ht="45" customHeight="1">
      <c r="B122" s="304"/>
      <c r="C122" s="385" t="s">
        <v>1124</v>
      </c>
      <c r="D122" s="385"/>
      <c r="E122" s="385"/>
      <c r="F122" s="385"/>
      <c r="G122" s="385"/>
      <c r="H122" s="385"/>
      <c r="I122" s="385"/>
      <c r="J122" s="385"/>
      <c r="K122" s="305"/>
    </row>
    <row r="123" spans="2:11" s="1" customFormat="1" ht="17.25" customHeight="1">
      <c r="B123" s="306"/>
      <c r="C123" s="278" t="s">
        <v>1070</v>
      </c>
      <c r="D123" s="278"/>
      <c r="E123" s="278"/>
      <c r="F123" s="278" t="s">
        <v>1071</v>
      </c>
      <c r="G123" s="279"/>
      <c r="H123" s="278" t="s">
        <v>55</v>
      </c>
      <c r="I123" s="278" t="s">
        <v>58</v>
      </c>
      <c r="J123" s="278" t="s">
        <v>1072</v>
      </c>
      <c r="K123" s="307"/>
    </row>
    <row r="124" spans="2:11" s="1" customFormat="1" ht="17.25" customHeight="1">
      <c r="B124" s="306"/>
      <c r="C124" s="280" t="s">
        <v>1073</v>
      </c>
      <c r="D124" s="280"/>
      <c r="E124" s="280"/>
      <c r="F124" s="281" t="s">
        <v>1074</v>
      </c>
      <c r="G124" s="282"/>
      <c r="H124" s="280"/>
      <c r="I124" s="280"/>
      <c r="J124" s="280" t="s">
        <v>1075</v>
      </c>
      <c r="K124" s="307"/>
    </row>
    <row r="125" spans="2:11" s="1" customFormat="1" ht="5.25" customHeight="1">
      <c r="B125" s="308"/>
      <c r="C125" s="283"/>
      <c r="D125" s="283"/>
      <c r="E125" s="283"/>
      <c r="F125" s="283"/>
      <c r="G125" s="309"/>
      <c r="H125" s="283"/>
      <c r="I125" s="283"/>
      <c r="J125" s="283"/>
      <c r="K125" s="310"/>
    </row>
    <row r="126" spans="2:11" s="1" customFormat="1" ht="15" customHeight="1">
      <c r="B126" s="308"/>
      <c r="C126" s="265" t="s">
        <v>1079</v>
      </c>
      <c r="D126" s="285"/>
      <c r="E126" s="285"/>
      <c r="F126" s="286" t="s">
        <v>1076</v>
      </c>
      <c r="G126" s="265"/>
      <c r="H126" s="265" t="s">
        <v>1116</v>
      </c>
      <c r="I126" s="265" t="s">
        <v>1078</v>
      </c>
      <c r="J126" s="265">
        <v>120</v>
      </c>
      <c r="K126" s="311"/>
    </row>
    <row r="127" spans="2:11" s="1" customFormat="1" ht="15" customHeight="1">
      <c r="B127" s="308"/>
      <c r="C127" s="265" t="s">
        <v>1125</v>
      </c>
      <c r="D127" s="265"/>
      <c r="E127" s="265"/>
      <c r="F127" s="286" t="s">
        <v>1076</v>
      </c>
      <c r="G127" s="265"/>
      <c r="H127" s="265" t="s">
        <v>1126</v>
      </c>
      <c r="I127" s="265" t="s">
        <v>1078</v>
      </c>
      <c r="J127" s="265" t="s">
        <v>1127</v>
      </c>
      <c r="K127" s="311"/>
    </row>
    <row r="128" spans="2:11" s="1" customFormat="1" ht="15" customHeight="1">
      <c r="B128" s="308"/>
      <c r="C128" s="265" t="s">
        <v>1024</v>
      </c>
      <c r="D128" s="265"/>
      <c r="E128" s="265"/>
      <c r="F128" s="286" t="s">
        <v>1076</v>
      </c>
      <c r="G128" s="265"/>
      <c r="H128" s="265" t="s">
        <v>1128</v>
      </c>
      <c r="I128" s="265" t="s">
        <v>1078</v>
      </c>
      <c r="J128" s="265" t="s">
        <v>1127</v>
      </c>
      <c r="K128" s="311"/>
    </row>
    <row r="129" spans="2:11" s="1" customFormat="1" ht="15" customHeight="1">
      <c r="B129" s="308"/>
      <c r="C129" s="265" t="s">
        <v>1087</v>
      </c>
      <c r="D129" s="265"/>
      <c r="E129" s="265"/>
      <c r="F129" s="286" t="s">
        <v>1082</v>
      </c>
      <c r="G129" s="265"/>
      <c r="H129" s="265" t="s">
        <v>1088</v>
      </c>
      <c r="I129" s="265" t="s">
        <v>1078</v>
      </c>
      <c r="J129" s="265">
        <v>15</v>
      </c>
      <c r="K129" s="311"/>
    </row>
    <row r="130" spans="2:11" s="1" customFormat="1" ht="15" customHeight="1">
      <c r="B130" s="308"/>
      <c r="C130" s="289" t="s">
        <v>1089</v>
      </c>
      <c r="D130" s="289"/>
      <c r="E130" s="289"/>
      <c r="F130" s="290" t="s">
        <v>1082</v>
      </c>
      <c r="G130" s="289"/>
      <c r="H130" s="289" t="s">
        <v>1090</v>
      </c>
      <c r="I130" s="289" t="s">
        <v>1078</v>
      </c>
      <c r="J130" s="289">
        <v>15</v>
      </c>
      <c r="K130" s="311"/>
    </row>
    <row r="131" spans="2:11" s="1" customFormat="1" ht="15" customHeight="1">
      <c r="B131" s="308"/>
      <c r="C131" s="289" t="s">
        <v>1091</v>
      </c>
      <c r="D131" s="289"/>
      <c r="E131" s="289"/>
      <c r="F131" s="290" t="s">
        <v>1082</v>
      </c>
      <c r="G131" s="289"/>
      <c r="H131" s="289" t="s">
        <v>1092</v>
      </c>
      <c r="I131" s="289" t="s">
        <v>1078</v>
      </c>
      <c r="J131" s="289">
        <v>20</v>
      </c>
      <c r="K131" s="311"/>
    </row>
    <row r="132" spans="2:11" s="1" customFormat="1" ht="15" customHeight="1">
      <c r="B132" s="308"/>
      <c r="C132" s="289" t="s">
        <v>1093</v>
      </c>
      <c r="D132" s="289"/>
      <c r="E132" s="289"/>
      <c r="F132" s="290" t="s">
        <v>1082</v>
      </c>
      <c r="G132" s="289"/>
      <c r="H132" s="289" t="s">
        <v>1094</v>
      </c>
      <c r="I132" s="289" t="s">
        <v>1078</v>
      </c>
      <c r="J132" s="289">
        <v>20</v>
      </c>
      <c r="K132" s="311"/>
    </row>
    <row r="133" spans="2:11" s="1" customFormat="1" ht="15" customHeight="1">
      <c r="B133" s="308"/>
      <c r="C133" s="265" t="s">
        <v>1081</v>
      </c>
      <c r="D133" s="265"/>
      <c r="E133" s="265"/>
      <c r="F133" s="286" t="s">
        <v>1082</v>
      </c>
      <c r="G133" s="265"/>
      <c r="H133" s="265" t="s">
        <v>1116</v>
      </c>
      <c r="I133" s="265" t="s">
        <v>1078</v>
      </c>
      <c r="J133" s="265">
        <v>50</v>
      </c>
      <c r="K133" s="311"/>
    </row>
    <row r="134" spans="2:11" s="1" customFormat="1" ht="15" customHeight="1">
      <c r="B134" s="308"/>
      <c r="C134" s="265" t="s">
        <v>1095</v>
      </c>
      <c r="D134" s="265"/>
      <c r="E134" s="265"/>
      <c r="F134" s="286" t="s">
        <v>1082</v>
      </c>
      <c r="G134" s="265"/>
      <c r="H134" s="265" t="s">
        <v>1116</v>
      </c>
      <c r="I134" s="265" t="s">
        <v>1078</v>
      </c>
      <c r="J134" s="265">
        <v>50</v>
      </c>
      <c r="K134" s="311"/>
    </row>
    <row r="135" spans="2:11" s="1" customFormat="1" ht="15" customHeight="1">
      <c r="B135" s="308"/>
      <c r="C135" s="265" t="s">
        <v>1101</v>
      </c>
      <c r="D135" s="265"/>
      <c r="E135" s="265"/>
      <c r="F135" s="286" t="s">
        <v>1082</v>
      </c>
      <c r="G135" s="265"/>
      <c r="H135" s="265" t="s">
        <v>1116</v>
      </c>
      <c r="I135" s="265" t="s">
        <v>1078</v>
      </c>
      <c r="J135" s="265">
        <v>50</v>
      </c>
      <c r="K135" s="311"/>
    </row>
    <row r="136" spans="2:11" s="1" customFormat="1" ht="15" customHeight="1">
      <c r="B136" s="308"/>
      <c r="C136" s="265" t="s">
        <v>1103</v>
      </c>
      <c r="D136" s="265"/>
      <c r="E136" s="265"/>
      <c r="F136" s="286" t="s">
        <v>1082</v>
      </c>
      <c r="G136" s="265"/>
      <c r="H136" s="265" t="s">
        <v>1116</v>
      </c>
      <c r="I136" s="265" t="s">
        <v>1078</v>
      </c>
      <c r="J136" s="265">
        <v>50</v>
      </c>
      <c r="K136" s="311"/>
    </row>
    <row r="137" spans="2:11" s="1" customFormat="1" ht="15" customHeight="1">
      <c r="B137" s="308"/>
      <c r="C137" s="265" t="s">
        <v>1104</v>
      </c>
      <c r="D137" s="265"/>
      <c r="E137" s="265"/>
      <c r="F137" s="286" t="s">
        <v>1082</v>
      </c>
      <c r="G137" s="265"/>
      <c r="H137" s="265" t="s">
        <v>1129</v>
      </c>
      <c r="I137" s="265" t="s">
        <v>1078</v>
      </c>
      <c r="J137" s="265">
        <v>255</v>
      </c>
      <c r="K137" s="311"/>
    </row>
    <row r="138" spans="2:11" s="1" customFormat="1" ht="15" customHeight="1">
      <c r="B138" s="308"/>
      <c r="C138" s="265" t="s">
        <v>1106</v>
      </c>
      <c r="D138" s="265"/>
      <c r="E138" s="265"/>
      <c r="F138" s="286" t="s">
        <v>1076</v>
      </c>
      <c r="G138" s="265"/>
      <c r="H138" s="265" t="s">
        <v>1130</v>
      </c>
      <c r="I138" s="265" t="s">
        <v>1108</v>
      </c>
      <c r="J138" s="265"/>
      <c r="K138" s="311"/>
    </row>
    <row r="139" spans="2:11" s="1" customFormat="1" ht="15" customHeight="1">
      <c r="B139" s="308"/>
      <c r="C139" s="265" t="s">
        <v>1109</v>
      </c>
      <c r="D139" s="265"/>
      <c r="E139" s="265"/>
      <c r="F139" s="286" t="s">
        <v>1076</v>
      </c>
      <c r="G139" s="265"/>
      <c r="H139" s="265" t="s">
        <v>1131</v>
      </c>
      <c r="I139" s="265" t="s">
        <v>1111</v>
      </c>
      <c r="J139" s="265"/>
      <c r="K139" s="311"/>
    </row>
    <row r="140" spans="2:11" s="1" customFormat="1" ht="15" customHeight="1">
      <c r="B140" s="308"/>
      <c r="C140" s="265" t="s">
        <v>1112</v>
      </c>
      <c r="D140" s="265"/>
      <c r="E140" s="265"/>
      <c r="F140" s="286" t="s">
        <v>1076</v>
      </c>
      <c r="G140" s="265"/>
      <c r="H140" s="265" t="s">
        <v>1112</v>
      </c>
      <c r="I140" s="265" t="s">
        <v>1111</v>
      </c>
      <c r="J140" s="265"/>
      <c r="K140" s="311"/>
    </row>
    <row r="141" spans="2:11" s="1" customFormat="1" ht="15" customHeight="1">
      <c r="B141" s="308"/>
      <c r="C141" s="265" t="s">
        <v>39</v>
      </c>
      <c r="D141" s="265"/>
      <c r="E141" s="265"/>
      <c r="F141" s="286" t="s">
        <v>1076</v>
      </c>
      <c r="G141" s="265"/>
      <c r="H141" s="265" t="s">
        <v>1132</v>
      </c>
      <c r="I141" s="265" t="s">
        <v>1111</v>
      </c>
      <c r="J141" s="265"/>
      <c r="K141" s="311"/>
    </row>
    <row r="142" spans="2:11" s="1" customFormat="1" ht="15" customHeight="1">
      <c r="B142" s="308"/>
      <c r="C142" s="265" t="s">
        <v>1133</v>
      </c>
      <c r="D142" s="265"/>
      <c r="E142" s="265"/>
      <c r="F142" s="286" t="s">
        <v>1076</v>
      </c>
      <c r="G142" s="265"/>
      <c r="H142" s="265" t="s">
        <v>1134</v>
      </c>
      <c r="I142" s="265" t="s">
        <v>1111</v>
      </c>
      <c r="J142" s="265"/>
      <c r="K142" s="311"/>
    </row>
    <row r="143" spans="2:11" s="1" customFormat="1" ht="15" customHeight="1">
      <c r="B143" s="312"/>
      <c r="C143" s="313"/>
      <c r="D143" s="313"/>
      <c r="E143" s="313"/>
      <c r="F143" s="313"/>
      <c r="G143" s="313"/>
      <c r="H143" s="313"/>
      <c r="I143" s="313"/>
      <c r="J143" s="313"/>
      <c r="K143" s="314"/>
    </row>
    <row r="144" spans="2:11" s="1" customFormat="1" ht="18.75" customHeight="1">
      <c r="B144" s="299"/>
      <c r="C144" s="299"/>
      <c r="D144" s="299"/>
      <c r="E144" s="299"/>
      <c r="F144" s="300"/>
      <c r="G144" s="299"/>
      <c r="H144" s="299"/>
      <c r="I144" s="299"/>
      <c r="J144" s="299"/>
      <c r="K144" s="299"/>
    </row>
    <row r="145" spans="2:11" s="1" customFormat="1" ht="18.75" customHeight="1">
      <c r="B145" s="272"/>
      <c r="C145" s="272"/>
      <c r="D145" s="272"/>
      <c r="E145" s="272"/>
      <c r="F145" s="272"/>
      <c r="G145" s="272"/>
      <c r="H145" s="272"/>
      <c r="I145" s="272"/>
      <c r="J145" s="272"/>
      <c r="K145" s="272"/>
    </row>
    <row r="146" spans="2:11" s="1" customFormat="1" ht="7.5" customHeight="1">
      <c r="B146" s="273"/>
      <c r="C146" s="274"/>
      <c r="D146" s="274"/>
      <c r="E146" s="274"/>
      <c r="F146" s="274"/>
      <c r="G146" s="274"/>
      <c r="H146" s="274"/>
      <c r="I146" s="274"/>
      <c r="J146" s="274"/>
      <c r="K146" s="275"/>
    </row>
    <row r="147" spans="2:11" s="1" customFormat="1" ht="45" customHeight="1">
      <c r="B147" s="276"/>
      <c r="C147" s="384" t="s">
        <v>1135</v>
      </c>
      <c r="D147" s="384"/>
      <c r="E147" s="384"/>
      <c r="F147" s="384"/>
      <c r="G147" s="384"/>
      <c r="H147" s="384"/>
      <c r="I147" s="384"/>
      <c r="J147" s="384"/>
      <c r="K147" s="277"/>
    </row>
    <row r="148" spans="2:11" s="1" customFormat="1" ht="17.25" customHeight="1">
      <c r="B148" s="276"/>
      <c r="C148" s="278" t="s">
        <v>1070</v>
      </c>
      <c r="D148" s="278"/>
      <c r="E148" s="278"/>
      <c r="F148" s="278" t="s">
        <v>1071</v>
      </c>
      <c r="G148" s="279"/>
      <c r="H148" s="278" t="s">
        <v>55</v>
      </c>
      <c r="I148" s="278" t="s">
        <v>58</v>
      </c>
      <c r="J148" s="278" t="s">
        <v>1072</v>
      </c>
      <c r="K148" s="277"/>
    </row>
    <row r="149" spans="2:11" s="1" customFormat="1" ht="17.25" customHeight="1">
      <c r="B149" s="276"/>
      <c r="C149" s="280" t="s">
        <v>1073</v>
      </c>
      <c r="D149" s="280"/>
      <c r="E149" s="280"/>
      <c r="F149" s="281" t="s">
        <v>1074</v>
      </c>
      <c r="G149" s="282"/>
      <c r="H149" s="280"/>
      <c r="I149" s="280"/>
      <c r="J149" s="280" t="s">
        <v>1075</v>
      </c>
      <c r="K149" s="277"/>
    </row>
    <row r="150" spans="2:11" s="1" customFormat="1" ht="5.25" customHeight="1">
      <c r="B150" s="288"/>
      <c r="C150" s="283"/>
      <c r="D150" s="283"/>
      <c r="E150" s="283"/>
      <c r="F150" s="283"/>
      <c r="G150" s="284"/>
      <c r="H150" s="283"/>
      <c r="I150" s="283"/>
      <c r="J150" s="283"/>
      <c r="K150" s="311"/>
    </row>
    <row r="151" spans="2:11" s="1" customFormat="1" ht="15" customHeight="1">
      <c r="B151" s="288"/>
      <c r="C151" s="315" t="s">
        <v>1079</v>
      </c>
      <c r="D151" s="265"/>
      <c r="E151" s="265"/>
      <c r="F151" s="316" t="s">
        <v>1076</v>
      </c>
      <c r="G151" s="265"/>
      <c r="H151" s="315" t="s">
        <v>1116</v>
      </c>
      <c r="I151" s="315" t="s">
        <v>1078</v>
      </c>
      <c r="J151" s="315">
        <v>120</v>
      </c>
      <c r="K151" s="311"/>
    </row>
    <row r="152" spans="2:11" s="1" customFormat="1" ht="15" customHeight="1">
      <c r="B152" s="288"/>
      <c r="C152" s="315" t="s">
        <v>1125</v>
      </c>
      <c r="D152" s="265"/>
      <c r="E152" s="265"/>
      <c r="F152" s="316" t="s">
        <v>1076</v>
      </c>
      <c r="G152" s="265"/>
      <c r="H152" s="315" t="s">
        <v>1136</v>
      </c>
      <c r="I152" s="315" t="s">
        <v>1078</v>
      </c>
      <c r="J152" s="315" t="s">
        <v>1127</v>
      </c>
      <c r="K152" s="311"/>
    </row>
    <row r="153" spans="2:11" s="1" customFormat="1" ht="15" customHeight="1">
      <c r="B153" s="288"/>
      <c r="C153" s="315" t="s">
        <v>1024</v>
      </c>
      <c r="D153" s="265"/>
      <c r="E153" s="265"/>
      <c r="F153" s="316" t="s">
        <v>1076</v>
      </c>
      <c r="G153" s="265"/>
      <c r="H153" s="315" t="s">
        <v>1137</v>
      </c>
      <c r="I153" s="315" t="s">
        <v>1078</v>
      </c>
      <c r="J153" s="315" t="s">
        <v>1127</v>
      </c>
      <c r="K153" s="311"/>
    </row>
    <row r="154" spans="2:11" s="1" customFormat="1" ht="15" customHeight="1">
      <c r="B154" s="288"/>
      <c r="C154" s="315" t="s">
        <v>1081</v>
      </c>
      <c r="D154" s="265"/>
      <c r="E154" s="265"/>
      <c r="F154" s="316" t="s">
        <v>1082</v>
      </c>
      <c r="G154" s="265"/>
      <c r="H154" s="315" t="s">
        <v>1116</v>
      </c>
      <c r="I154" s="315" t="s">
        <v>1078</v>
      </c>
      <c r="J154" s="315">
        <v>50</v>
      </c>
      <c r="K154" s="311"/>
    </row>
    <row r="155" spans="2:11" s="1" customFormat="1" ht="15" customHeight="1">
      <c r="B155" s="288"/>
      <c r="C155" s="315" t="s">
        <v>1084</v>
      </c>
      <c r="D155" s="265"/>
      <c r="E155" s="265"/>
      <c r="F155" s="316" t="s">
        <v>1076</v>
      </c>
      <c r="G155" s="265"/>
      <c r="H155" s="315" t="s">
        <v>1116</v>
      </c>
      <c r="I155" s="315" t="s">
        <v>1086</v>
      </c>
      <c r="J155" s="315"/>
      <c r="K155" s="311"/>
    </row>
    <row r="156" spans="2:11" s="1" customFormat="1" ht="15" customHeight="1">
      <c r="B156" s="288"/>
      <c r="C156" s="315" t="s">
        <v>1095</v>
      </c>
      <c r="D156" s="265"/>
      <c r="E156" s="265"/>
      <c r="F156" s="316" t="s">
        <v>1082</v>
      </c>
      <c r="G156" s="265"/>
      <c r="H156" s="315" t="s">
        <v>1116</v>
      </c>
      <c r="I156" s="315" t="s">
        <v>1078</v>
      </c>
      <c r="J156" s="315">
        <v>50</v>
      </c>
      <c r="K156" s="311"/>
    </row>
    <row r="157" spans="2:11" s="1" customFormat="1" ht="15" customHeight="1">
      <c r="B157" s="288"/>
      <c r="C157" s="315" t="s">
        <v>1103</v>
      </c>
      <c r="D157" s="265"/>
      <c r="E157" s="265"/>
      <c r="F157" s="316" t="s">
        <v>1082</v>
      </c>
      <c r="G157" s="265"/>
      <c r="H157" s="315" t="s">
        <v>1116</v>
      </c>
      <c r="I157" s="315" t="s">
        <v>1078</v>
      </c>
      <c r="J157" s="315">
        <v>50</v>
      </c>
      <c r="K157" s="311"/>
    </row>
    <row r="158" spans="2:11" s="1" customFormat="1" ht="15" customHeight="1">
      <c r="B158" s="288"/>
      <c r="C158" s="315" t="s">
        <v>1101</v>
      </c>
      <c r="D158" s="265"/>
      <c r="E158" s="265"/>
      <c r="F158" s="316" t="s">
        <v>1082</v>
      </c>
      <c r="G158" s="265"/>
      <c r="H158" s="315" t="s">
        <v>1116</v>
      </c>
      <c r="I158" s="315" t="s">
        <v>1078</v>
      </c>
      <c r="J158" s="315">
        <v>50</v>
      </c>
      <c r="K158" s="311"/>
    </row>
    <row r="159" spans="2:11" s="1" customFormat="1" ht="15" customHeight="1">
      <c r="B159" s="288"/>
      <c r="C159" s="315" t="s">
        <v>99</v>
      </c>
      <c r="D159" s="265"/>
      <c r="E159" s="265"/>
      <c r="F159" s="316" t="s">
        <v>1076</v>
      </c>
      <c r="G159" s="265"/>
      <c r="H159" s="315" t="s">
        <v>1138</v>
      </c>
      <c r="I159" s="315" t="s">
        <v>1078</v>
      </c>
      <c r="J159" s="315" t="s">
        <v>1139</v>
      </c>
      <c r="K159" s="311"/>
    </row>
    <row r="160" spans="2:11" s="1" customFormat="1" ht="15" customHeight="1">
      <c r="B160" s="288"/>
      <c r="C160" s="315" t="s">
        <v>1140</v>
      </c>
      <c r="D160" s="265"/>
      <c r="E160" s="265"/>
      <c r="F160" s="316" t="s">
        <v>1076</v>
      </c>
      <c r="G160" s="265"/>
      <c r="H160" s="315" t="s">
        <v>1141</v>
      </c>
      <c r="I160" s="315" t="s">
        <v>1111</v>
      </c>
      <c r="J160" s="315"/>
      <c r="K160" s="311"/>
    </row>
    <row r="161" spans="2:11" s="1" customFormat="1" ht="15" customHeight="1">
      <c r="B161" s="317"/>
      <c r="C161" s="297"/>
      <c r="D161" s="297"/>
      <c r="E161" s="297"/>
      <c r="F161" s="297"/>
      <c r="G161" s="297"/>
      <c r="H161" s="297"/>
      <c r="I161" s="297"/>
      <c r="J161" s="297"/>
      <c r="K161" s="318"/>
    </row>
    <row r="162" spans="2:11" s="1" customFormat="1" ht="18.75" customHeight="1">
      <c r="B162" s="299"/>
      <c r="C162" s="309"/>
      <c r="D162" s="309"/>
      <c r="E162" s="309"/>
      <c r="F162" s="319"/>
      <c r="G162" s="309"/>
      <c r="H162" s="309"/>
      <c r="I162" s="309"/>
      <c r="J162" s="309"/>
      <c r="K162" s="299"/>
    </row>
    <row r="163" spans="2:11" s="1" customFormat="1" ht="18.75" customHeight="1">
      <c r="B163" s="272"/>
      <c r="C163" s="272"/>
      <c r="D163" s="272"/>
      <c r="E163" s="272"/>
      <c r="F163" s="272"/>
      <c r="G163" s="272"/>
      <c r="H163" s="272"/>
      <c r="I163" s="272"/>
      <c r="J163" s="272"/>
      <c r="K163" s="272"/>
    </row>
    <row r="164" spans="2:11" s="1" customFormat="1" ht="7.5" customHeight="1">
      <c r="B164" s="254"/>
      <c r="C164" s="255"/>
      <c r="D164" s="255"/>
      <c r="E164" s="255"/>
      <c r="F164" s="255"/>
      <c r="G164" s="255"/>
      <c r="H164" s="255"/>
      <c r="I164" s="255"/>
      <c r="J164" s="255"/>
      <c r="K164" s="256"/>
    </row>
    <row r="165" spans="2:11" s="1" customFormat="1" ht="45" customHeight="1">
      <c r="B165" s="257"/>
      <c r="C165" s="385" t="s">
        <v>1142</v>
      </c>
      <c r="D165" s="385"/>
      <c r="E165" s="385"/>
      <c r="F165" s="385"/>
      <c r="G165" s="385"/>
      <c r="H165" s="385"/>
      <c r="I165" s="385"/>
      <c r="J165" s="385"/>
      <c r="K165" s="258"/>
    </row>
    <row r="166" spans="2:11" s="1" customFormat="1" ht="17.25" customHeight="1">
      <c r="B166" s="257"/>
      <c r="C166" s="278" t="s">
        <v>1070</v>
      </c>
      <c r="D166" s="278"/>
      <c r="E166" s="278"/>
      <c r="F166" s="278" t="s">
        <v>1071</v>
      </c>
      <c r="G166" s="320"/>
      <c r="H166" s="321" t="s">
        <v>55</v>
      </c>
      <c r="I166" s="321" t="s">
        <v>58</v>
      </c>
      <c r="J166" s="278" t="s">
        <v>1072</v>
      </c>
      <c r="K166" s="258"/>
    </row>
    <row r="167" spans="2:11" s="1" customFormat="1" ht="17.25" customHeight="1">
      <c r="B167" s="259"/>
      <c r="C167" s="280" t="s">
        <v>1073</v>
      </c>
      <c r="D167" s="280"/>
      <c r="E167" s="280"/>
      <c r="F167" s="281" t="s">
        <v>1074</v>
      </c>
      <c r="G167" s="322"/>
      <c r="H167" s="323"/>
      <c r="I167" s="323"/>
      <c r="J167" s="280" t="s">
        <v>1075</v>
      </c>
      <c r="K167" s="260"/>
    </row>
    <row r="168" spans="2:11" s="1" customFormat="1" ht="5.25" customHeight="1">
      <c r="B168" s="288"/>
      <c r="C168" s="283"/>
      <c r="D168" s="283"/>
      <c r="E168" s="283"/>
      <c r="F168" s="283"/>
      <c r="G168" s="284"/>
      <c r="H168" s="283"/>
      <c r="I168" s="283"/>
      <c r="J168" s="283"/>
      <c r="K168" s="311"/>
    </row>
    <row r="169" spans="2:11" s="1" customFormat="1" ht="15" customHeight="1">
      <c r="B169" s="288"/>
      <c r="C169" s="265" t="s">
        <v>1079</v>
      </c>
      <c r="D169" s="265"/>
      <c r="E169" s="265"/>
      <c r="F169" s="286" t="s">
        <v>1076</v>
      </c>
      <c r="G169" s="265"/>
      <c r="H169" s="265" t="s">
        <v>1116</v>
      </c>
      <c r="I169" s="265" t="s">
        <v>1078</v>
      </c>
      <c r="J169" s="265">
        <v>120</v>
      </c>
      <c r="K169" s="311"/>
    </row>
    <row r="170" spans="2:11" s="1" customFormat="1" ht="15" customHeight="1">
      <c r="B170" s="288"/>
      <c r="C170" s="265" t="s">
        <v>1125</v>
      </c>
      <c r="D170" s="265"/>
      <c r="E170" s="265"/>
      <c r="F170" s="286" t="s">
        <v>1076</v>
      </c>
      <c r="G170" s="265"/>
      <c r="H170" s="265" t="s">
        <v>1126</v>
      </c>
      <c r="I170" s="265" t="s">
        <v>1078</v>
      </c>
      <c r="J170" s="265" t="s">
        <v>1127</v>
      </c>
      <c r="K170" s="311"/>
    </row>
    <row r="171" spans="2:11" s="1" customFormat="1" ht="15" customHeight="1">
      <c r="B171" s="288"/>
      <c r="C171" s="265" t="s">
        <v>1024</v>
      </c>
      <c r="D171" s="265"/>
      <c r="E171" s="265"/>
      <c r="F171" s="286" t="s">
        <v>1076</v>
      </c>
      <c r="G171" s="265"/>
      <c r="H171" s="265" t="s">
        <v>1143</v>
      </c>
      <c r="I171" s="265" t="s">
        <v>1078</v>
      </c>
      <c r="J171" s="265" t="s">
        <v>1127</v>
      </c>
      <c r="K171" s="311"/>
    </row>
    <row r="172" spans="2:11" s="1" customFormat="1" ht="15" customHeight="1">
      <c r="B172" s="288"/>
      <c r="C172" s="265" t="s">
        <v>1081</v>
      </c>
      <c r="D172" s="265"/>
      <c r="E172" s="265"/>
      <c r="F172" s="286" t="s">
        <v>1082</v>
      </c>
      <c r="G172" s="265"/>
      <c r="H172" s="265" t="s">
        <v>1143</v>
      </c>
      <c r="I172" s="265" t="s">
        <v>1078</v>
      </c>
      <c r="J172" s="265">
        <v>50</v>
      </c>
      <c r="K172" s="311"/>
    </row>
    <row r="173" spans="2:11" s="1" customFormat="1" ht="15" customHeight="1">
      <c r="B173" s="288"/>
      <c r="C173" s="265" t="s">
        <v>1084</v>
      </c>
      <c r="D173" s="265"/>
      <c r="E173" s="265"/>
      <c r="F173" s="286" t="s">
        <v>1076</v>
      </c>
      <c r="G173" s="265"/>
      <c r="H173" s="265" t="s">
        <v>1143</v>
      </c>
      <c r="I173" s="265" t="s">
        <v>1086</v>
      </c>
      <c r="J173" s="265"/>
      <c r="K173" s="311"/>
    </row>
    <row r="174" spans="2:11" s="1" customFormat="1" ht="15" customHeight="1">
      <c r="B174" s="288"/>
      <c r="C174" s="265" t="s">
        <v>1095</v>
      </c>
      <c r="D174" s="265"/>
      <c r="E174" s="265"/>
      <c r="F174" s="286" t="s">
        <v>1082</v>
      </c>
      <c r="G174" s="265"/>
      <c r="H174" s="265" t="s">
        <v>1143</v>
      </c>
      <c r="I174" s="265" t="s">
        <v>1078</v>
      </c>
      <c r="J174" s="265">
        <v>50</v>
      </c>
      <c r="K174" s="311"/>
    </row>
    <row r="175" spans="2:11" s="1" customFormat="1" ht="15" customHeight="1">
      <c r="B175" s="288"/>
      <c r="C175" s="265" t="s">
        <v>1103</v>
      </c>
      <c r="D175" s="265"/>
      <c r="E175" s="265"/>
      <c r="F175" s="286" t="s">
        <v>1082</v>
      </c>
      <c r="G175" s="265"/>
      <c r="H175" s="265" t="s">
        <v>1143</v>
      </c>
      <c r="I175" s="265" t="s">
        <v>1078</v>
      </c>
      <c r="J175" s="265">
        <v>50</v>
      </c>
      <c r="K175" s="311"/>
    </row>
    <row r="176" spans="2:11" s="1" customFormat="1" ht="15" customHeight="1">
      <c r="B176" s="288"/>
      <c r="C176" s="265" t="s">
        <v>1101</v>
      </c>
      <c r="D176" s="265"/>
      <c r="E176" s="265"/>
      <c r="F176" s="286" t="s">
        <v>1082</v>
      </c>
      <c r="G176" s="265"/>
      <c r="H176" s="265" t="s">
        <v>1143</v>
      </c>
      <c r="I176" s="265" t="s">
        <v>1078</v>
      </c>
      <c r="J176" s="265">
        <v>50</v>
      </c>
      <c r="K176" s="311"/>
    </row>
    <row r="177" spans="2:11" s="1" customFormat="1" ht="15" customHeight="1">
      <c r="B177" s="288"/>
      <c r="C177" s="265" t="s">
        <v>114</v>
      </c>
      <c r="D177" s="265"/>
      <c r="E177" s="265"/>
      <c r="F177" s="286" t="s">
        <v>1076</v>
      </c>
      <c r="G177" s="265"/>
      <c r="H177" s="265" t="s">
        <v>1144</v>
      </c>
      <c r="I177" s="265" t="s">
        <v>1145</v>
      </c>
      <c r="J177" s="265"/>
      <c r="K177" s="311"/>
    </row>
    <row r="178" spans="2:11" s="1" customFormat="1" ht="15" customHeight="1">
      <c r="B178" s="288"/>
      <c r="C178" s="265" t="s">
        <v>58</v>
      </c>
      <c r="D178" s="265"/>
      <c r="E178" s="265"/>
      <c r="F178" s="286" t="s">
        <v>1076</v>
      </c>
      <c r="G178" s="265"/>
      <c r="H178" s="265" t="s">
        <v>1146</v>
      </c>
      <c r="I178" s="265" t="s">
        <v>1147</v>
      </c>
      <c r="J178" s="265">
        <v>1</v>
      </c>
      <c r="K178" s="311"/>
    </row>
    <row r="179" spans="2:11" s="1" customFormat="1" ht="15" customHeight="1">
      <c r="B179" s="288"/>
      <c r="C179" s="265" t="s">
        <v>54</v>
      </c>
      <c r="D179" s="265"/>
      <c r="E179" s="265"/>
      <c r="F179" s="286" t="s">
        <v>1076</v>
      </c>
      <c r="G179" s="265"/>
      <c r="H179" s="265" t="s">
        <v>1148</v>
      </c>
      <c r="I179" s="265" t="s">
        <v>1078</v>
      </c>
      <c r="J179" s="265">
        <v>20</v>
      </c>
      <c r="K179" s="311"/>
    </row>
    <row r="180" spans="2:11" s="1" customFormat="1" ht="15" customHeight="1">
      <c r="B180" s="288"/>
      <c r="C180" s="265" t="s">
        <v>55</v>
      </c>
      <c r="D180" s="265"/>
      <c r="E180" s="265"/>
      <c r="F180" s="286" t="s">
        <v>1076</v>
      </c>
      <c r="G180" s="265"/>
      <c r="H180" s="265" t="s">
        <v>1149</v>
      </c>
      <c r="I180" s="265" t="s">
        <v>1078</v>
      </c>
      <c r="J180" s="265">
        <v>255</v>
      </c>
      <c r="K180" s="311"/>
    </row>
    <row r="181" spans="2:11" s="1" customFormat="1" ht="15" customHeight="1">
      <c r="B181" s="288"/>
      <c r="C181" s="265" t="s">
        <v>115</v>
      </c>
      <c r="D181" s="265"/>
      <c r="E181" s="265"/>
      <c r="F181" s="286" t="s">
        <v>1076</v>
      </c>
      <c r="G181" s="265"/>
      <c r="H181" s="265" t="s">
        <v>1040</v>
      </c>
      <c r="I181" s="265" t="s">
        <v>1078</v>
      </c>
      <c r="J181" s="265">
        <v>10</v>
      </c>
      <c r="K181" s="311"/>
    </row>
    <row r="182" spans="2:11" s="1" customFormat="1" ht="15" customHeight="1">
      <c r="B182" s="288"/>
      <c r="C182" s="265" t="s">
        <v>116</v>
      </c>
      <c r="D182" s="265"/>
      <c r="E182" s="265"/>
      <c r="F182" s="286" t="s">
        <v>1076</v>
      </c>
      <c r="G182" s="265"/>
      <c r="H182" s="265" t="s">
        <v>1150</v>
      </c>
      <c r="I182" s="265" t="s">
        <v>1111</v>
      </c>
      <c r="J182" s="265"/>
      <c r="K182" s="311"/>
    </row>
    <row r="183" spans="2:11" s="1" customFormat="1" ht="15" customHeight="1">
      <c r="B183" s="288"/>
      <c r="C183" s="265" t="s">
        <v>1151</v>
      </c>
      <c r="D183" s="265"/>
      <c r="E183" s="265"/>
      <c r="F183" s="286" t="s">
        <v>1076</v>
      </c>
      <c r="G183" s="265"/>
      <c r="H183" s="265" t="s">
        <v>1152</v>
      </c>
      <c r="I183" s="265" t="s">
        <v>1111</v>
      </c>
      <c r="J183" s="265"/>
      <c r="K183" s="311"/>
    </row>
    <row r="184" spans="2:11" s="1" customFormat="1" ht="15" customHeight="1">
      <c r="B184" s="288"/>
      <c r="C184" s="265" t="s">
        <v>1140</v>
      </c>
      <c r="D184" s="265"/>
      <c r="E184" s="265"/>
      <c r="F184" s="286" t="s">
        <v>1076</v>
      </c>
      <c r="G184" s="265"/>
      <c r="H184" s="265" t="s">
        <v>1153</v>
      </c>
      <c r="I184" s="265" t="s">
        <v>1111</v>
      </c>
      <c r="J184" s="265"/>
      <c r="K184" s="311"/>
    </row>
    <row r="185" spans="2:11" s="1" customFormat="1" ht="15" customHeight="1">
      <c r="B185" s="288"/>
      <c r="C185" s="265" t="s">
        <v>118</v>
      </c>
      <c r="D185" s="265"/>
      <c r="E185" s="265"/>
      <c r="F185" s="286" t="s">
        <v>1082</v>
      </c>
      <c r="G185" s="265"/>
      <c r="H185" s="265" t="s">
        <v>1154</v>
      </c>
      <c r="I185" s="265" t="s">
        <v>1078</v>
      </c>
      <c r="J185" s="265">
        <v>50</v>
      </c>
      <c r="K185" s="311"/>
    </row>
    <row r="186" spans="2:11" s="1" customFormat="1" ht="15" customHeight="1">
      <c r="B186" s="288"/>
      <c r="C186" s="265" t="s">
        <v>1155</v>
      </c>
      <c r="D186" s="265"/>
      <c r="E186" s="265"/>
      <c r="F186" s="286" t="s">
        <v>1082</v>
      </c>
      <c r="G186" s="265"/>
      <c r="H186" s="265" t="s">
        <v>1156</v>
      </c>
      <c r="I186" s="265" t="s">
        <v>1157</v>
      </c>
      <c r="J186" s="265"/>
      <c r="K186" s="311"/>
    </row>
    <row r="187" spans="2:11" s="1" customFormat="1" ht="15" customHeight="1">
      <c r="B187" s="288"/>
      <c r="C187" s="265" t="s">
        <v>1158</v>
      </c>
      <c r="D187" s="265"/>
      <c r="E187" s="265"/>
      <c r="F187" s="286" t="s">
        <v>1082</v>
      </c>
      <c r="G187" s="265"/>
      <c r="H187" s="265" t="s">
        <v>1159</v>
      </c>
      <c r="I187" s="265" t="s">
        <v>1157</v>
      </c>
      <c r="J187" s="265"/>
      <c r="K187" s="311"/>
    </row>
    <row r="188" spans="2:11" s="1" customFormat="1" ht="15" customHeight="1">
      <c r="B188" s="288"/>
      <c r="C188" s="265" t="s">
        <v>1160</v>
      </c>
      <c r="D188" s="265"/>
      <c r="E188" s="265"/>
      <c r="F188" s="286" t="s">
        <v>1082</v>
      </c>
      <c r="G188" s="265"/>
      <c r="H188" s="265" t="s">
        <v>1161</v>
      </c>
      <c r="I188" s="265" t="s">
        <v>1157</v>
      </c>
      <c r="J188" s="265"/>
      <c r="K188" s="311"/>
    </row>
    <row r="189" spans="2:11" s="1" customFormat="1" ht="15" customHeight="1">
      <c r="B189" s="288"/>
      <c r="C189" s="324" t="s">
        <v>1162</v>
      </c>
      <c r="D189" s="265"/>
      <c r="E189" s="265"/>
      <c r="F189" s="286" t="s">
        <v>1082</v>
      </c>
      <c r="G189" s="265"/>
      <c r="H189" s="265" t="s">
        <v>1163</v>
      </c>
      <c r="I189" s="265" t="s">
        <v>1164</v>
      </c>
      <c r="J189" s="325" t="s">
        <v>1165</v>
      </c>
      <c r="K189" s="311"/>
    </row>
    <row r="190" spans="2:11" s="1" customFormat="1" ht="15" customHeight="1">
      <c r="B190" s="288"/>
      <c r="C190" s="324" t="s">
        <v>43</v>
      </c>
      <c r="D190" s="265"/>
      <c r="E190" s="265"/>
      <c r="F190" s="286" t="s">
        <v>1076</v>
      </c>
      <c r="G190" s="265"/>
      <c r="H190" s="262" t="s">
        <v>1166</v>
      </c>
      <c r="I190" s="265" t="s">
        <v>1167</v>
      </c>
      <c r="J190" s="265"/>
      <c r="K190" s="311"/>
    </row>
    <row r="191" spans="2:11" s="1" customFormat="1" ht="15" customHeight="1">
      <c r="B191" s="288"/>
      <c r="C191" s="324" t="s">
        <v>1168</v>
      </c>
      <c r="D191" s="265"/>
      <c r="E191" s="265"/>
      <c r="F191" s="286" t="s">
        <v>1076</v>
      </c>
      <c r="G191" s="265"/>
      <c r="H191" s="265" t="s">
        <v>1169</v>
      </c>
      <c r="I191" s="265" t="s">
        <v>1111</v>
      </c>
      <c r="J191" s="265"/>
      <c r="K191" s="311"/>
    </row>
    <row r="192" spans="2:11" s="1" customFormat="1" ht="15" customHeight="1">
      <c r="B192" s="288"/>
      <c r="C192" s="324" t="s">
        <v>1170</v>
      </c>
      <c r="D192" s="265"/>
      <c r="E192" s="265"/>
      <c r="F192" s="286" t="s">
        <v>1076</v>
      </c>
      <c r="G192" s="265"/>
      <c r="H192" s="265" t="s">
        <v>1171</v>
      </c>
      <c r="I192" s="265" t="s">
        <v>1111</v>
      </c>
      <c r="J192" s="265"/>
      <c r="K192" s="311"/>
    </row>
    <row r="193" spans="2:11" s="1" customFormat="1" ht="15" customHeight="1">
      <c r="B193" s="288"/>
      <c r="C193" s="324" t="s">
        <v>1172</v>
      </c>
      <c r="D193" s="265"/>
      <c r="E193" s="265"/>
      <c r="F193" s="286" t="s">
        <v>1082</v>
      </c>
      <c r="G193" s="265"/>
      <c r="H193" s="265" t="s">
        <v>1173</v>
      </c>
      <c r="I193" s="265" t="s">
        <v>1111</v>
      </c>
      <c r="J193" s="265"/>
      <c r="K193" s="311"/>
    </row>
    <row r="194" spans="2:11" s="1" customFormat="1" ht="15" customHeight="1">
      <c r="B194" s="317"/>
      <c r="C194" s="326"/>
      <c r="D194" s="297"/>
      <c r="E194" s="297"/>
      <c r="F194" s="297"/>
      <c r="G194" s="297"/>
      <c r="H194" s="297"/>
      <c r="I194" s="297"/>
      <c r="J194" s="297"/>
      <c r="K194" s="318"/>
    </row>
    <row r="195" spans="2:11" s="1" customFormat="1" ht="18.75" customHeight="1">
      <c r="B195" s="299"/>
      <c r="C195" s="309"/>
      <c r="D195" s="309"/>
      <c r="E195" s="309"/>
      <c r="F195" s="319"/>
      <c r="G195" s="309"/>
      <c r="H195" s="309"/>
      <c r="I195" s="309"/>
      <c r="J195" s="309"/>
      <c r="K195" s="299"/>
    </row>
    <row r="196" spans="2:11" s="1" customFormat="1" ht="18.75" customHeight="1">
      <c r="B196" s="299"/>
      <c r="C196" s="309"/>
      <c r="D196" s="309"/>
      <c r="E196" s="309"/>
      <c r="F196" s="319"/>
      <c r="G196" s="309"/>
      <c r="H196" s="309"/>
      <c r="I196" s="309"/>
      <c r="J196" s="309"/>
      <c r="K196" s="299"/>
    </row>
    <row r="197" spans="2:11" s="1" customFormat="1" ht="18.75" customHeight="1">
      <c r="B197" s="272"/>
      <c r="C197" s="272"/>
      <c r="D197" s="272"/>
      <c r="E197" s="272"/>
      <c r="F197" s="272"/>
      <c r="G197" s="272"/>
      <c r="H197" s="272"/>
      <c r="I197" s="272"/>
      <c r="J197" s="272"/>
      <c r="K197" s="272"/>
    </row>
    <row r="198" spans="2:11" s="1" customFormat="1" ht="12">
      <c r="B198" s="254"/>
      <c r="C198" s="255"/>
      <c r="D198" s="255"/>
      <c r="E198" s="255"/>
      <c r="F198" s="255"/>
      <c r="G198" s="255"/>
      <c r="H198" s="255"/>
      <c r="I198" s="255"/>
      <c r="J198" s="255"/>
      <c r="K198" s="256"/>
    </row>
    <row r="199" spans="2:11" s="1" customFormat="1" ht="22.2">
      <c r="B199" s="257"/>
      <c r="C199" s="385" t="s">
        <v>1174</v>
      </c>
      <c r="D199" s="385"/>
      <c r="E199" s="385"/>
      <c r="F199" s="385"/>
      <c r="G199" s="385"/>
      <c r="H199" s="385"/>
      <c r="I199" s="385"/>
      <c r="J199" s="385"/>
      <c r="K199" s="258"/>
    </row>
    <row r="200" spans="2:11" s="1" customFormat="1" ht="25.5" customHeight="1">
      <c r="B200" s="257"/>
      <c r="C200" s="327" t="s">
        <v>1175</v>
      </c>
      <c r="D200" s="327"/>
      <c r="E200" s="327"/>
      <c r="F200" s="327" t="s">
        <v>1176</v>
      </c>
      <c r="G200" s="328"/>
      <c r="H200" s="386" t="s">
        <v>1177</v>
      </c>
      <c r="I200" s="386"/>
      <c r="J200" s="386"/>
      <c r="K200" s="258"/>
    </row>
    <row r="201" spans="2:11" s="1" customFormat="1" ht="5.25" customHeight="1">
      <c r="B201" s="288"/>
      <c r="C201" s="283"/>
      <c r="D201" s="283"/>
      <c r="E201" s="283"/>
      <c r="F201" s="283"/>
      <c r="G201" s="309"/>
      <c r="H201" s="283"/>
      <c r="I201" s="283"/>
      <c r="J201" s="283"/>
      <c r="K201" s="311"/>
    </row>
    <row r="202" spans="2:11" s="1" customFormat="1" ht="15" customHeight="1">
      <c r="B202" s="288"/>
      <c r="C202" s="265" t="s">
        <v>1167</v>
      </c>
      <c r="D202" s="265"/>
      <c r="E202" s="265"/>
      <c r="F202" s="286" t="s">
        <v>44</v>
      </c>
      <c r="G202" s="265"/>
      <c r="H202" s="387" t="s">
        <v>1178</v>
      </c>
      <c r="I202" s="387"/>
      <c r="J202" s="387"/>
      <c r="K202" s="311"/>
    </row>
    <row r="203" spans="2:11" s="1" customFormat="1" ht="15" customHeight="1">
      <c r="B203" s="288"/>
      <c r="C203" s="265"/>
      <c r="D203" s="265"/>
      <c r="E203" s="265"/>
      <c r="F203" s="286" t="s">
        <v>45</v>
      </c>
      <c r="G203" s="265"/>
      <c r="H203" s="387" t="s">
        <v>1179</v>
      </c>
      <c r="I203" s="387"/>
      <c r="J203" s="387"/>
      <c r="K203" s="311"/>
    </row>
    <row r="204" spans="2:11" s="1" customFormat="1" ht="15" customHeight="1">
      <c r="B204" s="288"/>
      <c r="C204" s="265"/>
      <c r="D204" s="265"/>
      <c r="E204" s="265"/>
      <c r="F204" s="286" t="s">
        <v>48</v>
      </c>
      <c r="G204" s="265"/>
      <c r="H204" s="387" t="s">
        <v>1180</v>
      </c>
      <c r="I204" s="387"/>
      <c r="J204" s="387"/>
      <c r="K204" s="311"/>
    </row>
    <row r="205" spans="2:11" s="1" customFormat="1" ht="15" customHeight="1">
      <c r="B205" s="288"/>
      <c r="C205" s="265"/>
      <c r="D205" s="265"/>
      <c r="E205" s="265"/>
      <c r="F205" s="286" t="s">
        <v>46</v>
      </c>
      <c r="G205" s="265"/>
      <c r="H205" s="387" t="s">
        <v>1181</v>
      </c>
      <c r="I205" s="387"/>
      <c r="J205" s="387"/>
      <c r="K205" s="311"/>
    </row>
    <row r="206" spans="2:11" s="1" customFormat="1" ht="15" customHeight="1">
      <c r="B206" s="288"/>
      <c r="C206" s="265"/>
      <c r="D206" s="265"/>
      <c r="E206" s="265"/>
      <c r="F206" s="286" t="s">
        <v>47</v>
      </c>
      <c r="G206" s="265"/>
      <c r="H206" s="387" t="s">
        <v>1182</v>
      </c>
      <c r="I206" s="387"/>
      <c r="J206" s="387"/>
      <c r="K206" s="311"/>
    </row>
    <row r="207" spans="2:11" s="1" customFormat="1" ht="15" customHeight="1">
      <c r="B207" s="288"/>
      <c r="C207" s="265"/>
      <c r="D207" s="265"/>
      <c r="E207" s="265"/>
      <c r="F207" s="286"/>
      <c r="G207" s="265"/>
      <c r="H207" s="265"/>
      <c r="I207" s="265"/>
      <c r="J207" s="265"/>
      <c r="K207" s="311"/>
    </row>
    <row r="208" spans="2:11" s="1" customFormat="1" ht="15" customHeight="1">
      <c r="B208" s="288"/>
      <c r="C208" s="265" t="s">
        <v>1123</v>
      </c>
      <c r="D208" s="265"/>
      <c r="E208" s="265"/>
      <c r="F208" s="286" t="s">
        <v>80</v>
      </c>
      <c r="G208" s="265"/>
      <c r="H208" s="387" t="s">
        <v>1183</v>
      </c>
      <c r="I208" s="387"/>
      <c r="J208" s="387"/>
      <c r="K208" s="311"/>
    </row>
    <row r="209" spans="2:11" s="1" customFormat="1" ht="15" customHeight="1">
      <c r="B209" s="288"/>
      <c r="C209" s="265"/>
      <c r="D209" s="265"/>
      <c r="E209" s="265"/>
      <c r="F209" s="286" t="s">
        <v>1021</v>
      </c>
      <c r="G209" s="265"/>
      <c r="H209" s="387" t="s">
        <v>1022</v>
      </c>
      <c r="I209" s="387"/>
      <c r="J209" s="387"/>
      <c r="K209" s="311"/>
    </row>
    <row r="210" spans="2:11" s="1" customFormat="1" ht="15" customHeight="1">
      <c r="B210" s="288"/>
      <c r="C210" s="265"/>
      <c r="D210" s="265"/>
      <c r="E210" s="265"/>
      <c r="F210" s="286" t="s">
        <v>1019</v>
      </c>
      <c r="G210" s="265"/>
      <c r="H210" s="387" t="s">
        <v>1184</v>
      </c>
      <c r="I210" s="387"/>
      <c r="J210" s="387"/>
      <c r="K210" s="311"/>
    </row>
    <row r="211" spans="2:11" s="1" customFormat="1" ht="15" customHeight="1">
      <c r="B211" s="329"/>
      <c r="C211" s="265"/>
      <c r="D211" s="265"/>
      <c r="E211" s="265"/>
      <c r="F211" s="286" t="s">
        <v>90</v>
      </c>
      <c r="G211" s="324"/>
      <c r="H211" s="388" t="s">
        <v>91</v>
      </c>
      <c r="I211" s="388"/>
      <c r="J211" s="388"/>
      <c r="K211" s="330"/>
    </row>
    <row r="212" spans="2:11" s="1" customFormat="1" ht="15" customHeight="1">
      <c r="B212" s="329"/>
      <c r="C212" s="265"/>
      <c r="D212" s="265"/>
      <c r="E212" s="265"/>
      <c r="F212" s="286" t="s">
        <v>851</v>
      </c>
      <c r="G212" s="324"/>
      <c r="H212" s="388" t="s">
        <v>939</v>
      </c>
      <c r="I212" s="388"/>
      <c r="J212" s="388"/>
      <c r="K212" s="330"/>
    </row>
    <row r="213" spans="2:11" s="1" customFormat="1" ht="15" customHeight="1">
      <c r="B213" s="329"/>
      <c r="C213" s="265"/>
      <c r="D213" s="265"/>
      <c r="E213" s="265"/>
      <c r="F213" s="286"/>
      <c r="G213" s="324"/>
      <c r="H213" s="315"/>
      <c r="I213" s="315"/>
      <c r="J213" s="315"/>
      <c r="K213" s="330"/>
    </row>
    <row r="214" spans="2:11" s="1" customFormat="1" ht="15" customHeight="1">
      <c r="B214" s="329"/>
      <c r="C214" s="265" t="s">
        <v>1147</v>
      </c>
      <c r="D214" s="265"/>
      <c r="E214" s="265"/>
      <c r="F214" s="286">
        <v>1</v>
      </c>
      <c r="G214" s="324"/>
      <c r="H214" s="388" t="s">
        <v>1185</v>
      </c>
      <c r="I214" s="388"/>
      <c r="J214" s="388"/>
      <c r="K214" s="330"/>
    </row>
    <row r="215" spans="2:11" s="1" customFormat="1" ht="15" customHeight="1">
      <c r="B215" s="329"/>
      <c r="C215" s="265"/>
      <c r="D215" s="265"/>
      <c r="E215" s="265"/>
      <c r="F215" s="286">
        <v>2</v>
      </c>
      <c r="G215" s="324"/>
      <c r="H215" s="388" t="s">
        <v>1186</v>
      </c>
      <c r="I215" s="388"/>
      <c r="J215" s="388"/>
      <c r="K215" s="330"/>
    </row>
    <row r="216" spans="2:11" s="1" customFormat="1" ht="15" customHeight="1">
      <c r="B216" s="329"/>
      <c r="C216" s="265"/>
      <c r="D216" s="265"/>
      <c r="E216" s="265"/>
      <c r="F216" s="286">
        <v>3</v>
      </c>
      <c r="G216" s="324"/>
      <c r="H216" s="388" t="s">
        <v>1187</v>
      </c>
      <c r="I216" s="388"/>
      <c r="J216" s="388"/>
      <c r="K216" s="330"/>
    </row>
    <row r="217" spans="2:11" s="1" customFormat="1" ht="15" customHeight="1">
      <c r="B217" s="329"/>
      <c r="C217" s="265"/>
      <c r="D217" s="265"/>
      <c r="E217" s="265"/>
      <c r="F217" s="286">
        <v>4</v>
      </c>
      <c r="G217" s="324"/>
      <c r="H217" s="388" t="s">
        <v>1188</v>
      </c>
      <c r="I217" s="388"/>
      <c r="J217" s="388"/>
      <c r="K217" s="330"/>
    </row>
    <row r="218" spans="2:11" s="1" customFormat="1" ht="12.75" customHeight="1">
      <c r="B218" s="331"/>
      <c r="C218" s="332"/>
      <c r="D218" s="332"/>
      <c r="E218" s="332"/>
      <c r="F218" s="332"/>
      <c r="G218" s="332"/>
      <c r="H218" s="332"/>
      <c r="I218" s="332"/>
      <c r="J218" s="332"/>
      <c r="K218" s="333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1. - SO 01 Rekonstrukce zdí</vt:lpstr>
      <vt:lpstr>1.a - SO 01a Oprava dlažb...</vt:lpstr>
      <vt:lpstr>2. - SO 02 Štětové stěny</vt:lpstr>
      <vt:lpstr>VON - Vedlejší a ostatní ...</vt:lpstr>
      <vt:lpstr>Pokyny pro vyplnění</vt:lpstr>
      <vt:lpstr>'1. - SO 01 Rekonstrukce zdí'!Názvy_tisku</vt:lpstr>
      <vt:lpstr>'1.a - SO 01a Oprava dlažb...'!Názvy_tisku</vt:lpstr>
      <vt:lpstr>'2. - SO 02 Štětové stěny'!Názvy_tisku</vt:lpstr>
      <vt:lpstr>'Rekapitulace stavby'!Názvy_tisku</vt:lpstr>
      <vt:lpstr>'VON - Vedlejší a ostatní ...'!Názvy_tisku</vt:lpstr>
      <vt:lpstr>'1. - SO 01 Rekonstrukce zdí'!Oblast_tisku</vt:lpstr>
      <vt:lpstr>'1.a - SO 01a Oprava dlažb...'!Oblast_tisku</vt:lpstr>
      <vt:lpstr>'2. - SO 02 Štětové stěny'!Oblast_tisku</vt:lpstr>
      <vt:lpstr>'Pokyny pro vyplnění'!Oblast_tisku</vt:lpstr>
      <vt:lpstr>'Rekapitulace stavby'!Oblast_tisku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Eva Morkesová</dc:creator>
  <cp:lastModifiedBy>Ing. Eva Morkesová</cp:lastModifiedBy>
  <dcterms:created xsi:type="dcterms:W3CDTF">2021-11-04T11:36:36Z</dcterms:created>
  <dcterms:modified xsi:type="dcterms:W3CDTF">2021-11-04T11:38:35Z</dcterms:modified>
</cp:coreProperties>
</file>